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авлова\план ФХД\План ФХД 2024\ФХД на 2024 год\1-январь 2024\"/>
    </mc:Choice>
  </mc:AlternateContent>
  <xr:revisionPtr revIDLastSave="0" documentId="13_ncr:1_{A411AA44-EFFF-472C-BEF1-8A215FB44D8C}" xr6:coauthVersionLast="47" xr6:coauthVersionMax="47" xr10:uidLastSave="{00000000-0000-0000-0000-000000000000}"/>
  <bookViews>
    <workbookView xWindow="-120" yWindow="-120" windowWidth="29040" windowHeight="15840" tabRatio="897" activeTab="7" xr2:uid="{00000000-000D-0000-FFFF-FFFF00000000}"/>
  </bookViews>
  <sheets>
    <sheet name="ФОТ 111" sheetId="27" r:id="rId1"/>
    <sheet name="Иные выплаты (112,134)" sheetId="4" r:id="rId2"/>
    <sheet name="ФОТ (119)" sheetId="21" r:id="rId3"/>
    <sheet name="Зем. и имущ. налоги (851)" sheetId="25" r:id="rId4"/>
    <sheet name="Прочие налоги (852)" sheetId="15" r:id="rId5"/>
    <sheet name="Прочие налоги (853)" sheetId="37" r:id="rId6"/>
    <sheet name="Прочие налоги (853-295)" sheetId="38" r:id="rId7"/>
    <sheet name="Закупки (241,242,243,244)" sheetId="24" r:id="rId8"/>
    <sheet name="Кап.вл.приобр(406)" sheetId="36" state="hidden" r:id="rId9"/>
    <sheet name="Выплата займов (810)" sheetId="34" state="hidden" r:id="rId10"/>
  </sheets>
  <definedNames>
    <definedName name="_xlnm.Print_Area" localSheetId="9">'Выплата займов (810)'!$A$1:$AZ$39</definedName>
    <definedName name="_xlnm.Print_Area" localSheetId="7">'Закупки (241,242,243,244)'!$A$1:$BA$285</definedName>
    <definedName name="_xlnm.Print_Area" localSheetId="3">'Зем. и имущ. налоги (851)'!$A$1:$BA$159</definedName>
    <definedName name="_xlnm.Print_Area" localSheetId="1">'Иные выплаты (112,134)'!$A$1:$AZ$420</definedName>
    <definedName name="_xlnm.Print_Area" localSheetId="8">'Кап.вл.приобр(406)'!$A$1:$AZ$78</definedName>
    <definedName name="_xlnm.Print_Area" localSheetId="4">'Прочие налоги (852)'!$A$1:$BA$235</definedName>
    <definedName name="_xlnm.Print_Area" localSheetId="5">'Прочие налоги (853)'!$A$1:$BA$235</definedName>
    <definedName name="_xlnm.Print_Area" localSheetId="6">'Прочие налоги (853-295)'!$A$1:$BA$235</definedName>
    <definedName name="_xlnm.Print_Area" localSheetId="2">'ФОТ (119)'!$A$1:$AZ$61</definedName>
    <definedName name="_xlnm.Print_Area" localSheetId="0">'ФОТ 111'!$A$1:$AZ$177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74" i="24" l="1"/>
  <c r="AX248" i="24"/>
  <c r="AU248" i="24"/>
  <c r="AX245" i="24"/>
  <c r="AU245" i="24"/>
  <c r="AX242" i="24"/>
  <c r="AU242" i="24"/>
  <c r="AX239" i="24"/>
  <c r="AU239" i="24"/>
  <c r="AR242" i="24"/>
  <c r="AX227" i="24"/>
  <c r="AU227" i="24"/>
  <c r="AR227" i="24"/>
  <c r="AR221" i="24"/>
  <c r="AX221" i="24"/>
  <c r="AU221" i="24"/>
  <c r="AX218" i="24"/>
  <c r="AU218" i="24"/>
  <c r="AX212" i="24"/>
  <c r="AU212" i="24"/>
  <c r="AR212" i="24"/>
  <c r="AX210" i="24"/>
  <c r="AU210" i="24"/>
  <c r="AR210" i="24"/>
  <c r="AX207" i="24"/>
  <c r="AU207" i="24"/>
  <c r="AX204" i="24"/>
  <c r="AU204" i="24"/>
  <c r="AX201" i="24"/>
  <c r="AU201" i="24"/>
  <c r="AX198" i="24"/>
  <c r="AU198" i="24"/>
  <c r="AX195" i="24"/>
  <c r="AU195" i="24"/>
  <c r="AX192" i="24"/>
  <c r="AU192" i="24"/>
  <c r="AX189" i="24"/>
  <c r="AU189" i="24"/>
  <c r="AX186" i="24"/>
  <c r="AU186" i="24"/>
  <c r="AX183" i="24"/>
  <c r="AU183" i="24"/>
  <c r="AX180" i="24"/>
  <c r="AU180" i="24"/>
  <c r="AX177" i="24"/>
  <c r="AU177" i="24"/>
  <c r="AU174" i="24"/>
  <c r="AX171" i="24"/>
  <c r="AU171" i="24"/>
  <c r="AX165" i="24"/>
  <c r="AU165" i="24"/>
  <c r="AR186" i="24"/>
  <c r="AU162" i="24"/>
  <c r="AR162" i="24"/>
  <c r="AJ69" i="24"/>
  <c r="AN65" i="24"/>
  <c r="AN63" i="24"/>
  <c r="AN59" i="24"/>
  <c r="AN58" i="24"/>
  <c r="AR58" i="24" s="1"/>
  <c r="AR57" i="24"/>
  <c r="AN57" i="24"/>
  <c r="AR48" i="24"/>
  <c r="AR49" i="24"/>
  <c r="AR50" i="24"/>
  <c r="AR51" i="24"/>
  <c r="AR52" i="24"/>
  <c r="AR53" i="24"/>
  <c r="AR54" i="24"/>
  <c r="AR55" i="24"/>
  <c r="AN48" i="24"/>
  <c r="AN49" i="24"/>
  <c r="AN50" i="24"/>
  <c r="AN51" i="24"/>
  <c r="AN52" i="24"/>
  <c r="AN53" i="24"/>
  <c r="AN54" i="24"/>
  <c r="AN55" i="24"/>
  <c r="AR47" i="24"/>
  <c r="AN47" i="24"/>
  <c r="AJ52" i="24"/>
  <c r="AR42" i="24"/>
  <c r="AR43" i="24"/>
  <c r="AR44" i="24"/>
  <c r="AR45" i="24"/>
  <c r="AR41" i="24"/>
  <c r="AN42" i="24"/>
  <c r="AN43" i="24"/>
  <c r="AN44" i="24"/>
  <c r="AN45" i="24"/>
  <c r="AN41" i="24"/>
  <c r="AR37" i="24"/>
  <c r="AR36" i="24"/>
  <c r="AN37" i="24"/>
  <c r="AN36" i="24"/>
  <c r="AO19" i="24"/>
  <c r="AI19" i="24"/>
  <c r="AX133" i="24"/>
  <c r="AU133" i="24"/>
  <c r="AR133" i="24"/>
  <c r="AO133" i="24"/>
  <c r="AL133" i="24"/>
  <c r="AI133" i="24"/>
  <c r="AF133" i="24"/>
  <c r="AC133" i="24"/>
  <c r="Z133" i="24"/>
  <c r="AW77" i="24"/>
  <c r="AU77" i="24"/>
  <c r="AS77" i="24"/>
  <c r="AO77" i="24"/>
  <c r="AM77" i="24"/>
  <c r="AK77" i="24"/>
  <c r="AG77" i="24"/>
  <c r="AE77" i="24"/>
  <c r="AC77" i="24"/>
  <c r="Y77" i="24"/>
  <c r="W77" i="24"/>
  <c r="U77" i="24"/>
  <c r="Q77" i="24"/>
  <c r="O77" i="24"/>
  <c r="M77" i="24"/>
  <c r="AR31" i="24"/>
  <c r="AN31" i="24"/>
  <c r="AJ31" i="24"/>
  <c r="AS29" i="38"/>
  <c r="AK29" i="38"/>
  <c r="AC29" i="38"/>
  <c r="AS29" i="37"/>
  <c r="AK29" i="37"/>
  <c r="AC29" i="37"/>
  <c r="AW134" i="15"/>
  <c r="AF134" i="15"/>
  <c r="AS29" i="15"/>
  <c r="AK29" i="15"/>
  <c r="AC29" i="15"/>
  <c r="AS38" i="25"/>
  <c r="AK38" i="25"/>
  <c r="AC38" i="25"/>
  <c r="AS27" i="25"/>
  <c r="AK27" i="25"/>
  <c r="AC27" i="25"/>
  <c r="AV40" i="21" l="1"/>
  <c r="AQ40" i="21"/>
  <c r="AL40" i="21"/>
  <c r="AG40" i="21"/>
  <c r="AB40" i="21"/>
  <c r="W40" i="21"/>
  <c r="AV25" i="21"/>
  <c r="AQ25" i="21"/>
  <c r="AL25" i="21"/>
  <c r="AG25" i="21"/>
  <c r="AB25" i="21"/>
  <c r="W25" i="21"/>
  <c r="AR121" i="4"/>
  <c r="AR120" i="4"/>
  <c r="AS32" i="4"/>
  <c r="AK32" i="4"/>
  <c r="AC32" i="4"/>
  <c r="AS27" i="4"/>
  <c r="AK27" i="4"/>
  <c r="AC27" i="4"/>
  <c r="W154" i="27"/>
  <c r="Z63" i="27"/>
  <c r="AW63" i="27"/>
  <c r="V81" i="27"/>
  <c r="AC33" i="27"/>
  <c r="AS42" i="27"/>
  <c r="AK42" i="27"/>
  <c r="AC42" i="27"/>
  <c r="AS30" i="27"/>
  <c r="AK30" i="27"/>
  <c r="AC30" i="27"/>
  <c r="AR144" i="24"/>
  <c r="AR138" i="24"/>
  <c r="AR135" i="24"/>
  <c r="AJ70" i="24"/>
  <c r="AJ58" i="24"/>
  <c r="AJ43" i="24"/>
  <c r="AR204" i="24" l="1"/>
  <c r="AR183" i="24"/>
  <c r="AR180" i="24"/>
  <c r="AR156" i="24"/>
  <c r="AR153" i="24"/>
  <c r="AR141" i="24"/>
  <c r="AU135" i="24"/>
  <c r="AR59" i="24"/>
  <c r="AJ46" i="24"/>
  <c r="AC34" i="38"/>
  <c r="AC39" i="38" s="1"/>
  <c r="AK34" i="38"/>
  <c r="AK39" i="38" s="1"/>
  <c r="AW186" i="38"/>
  <c r="AW193" i="38" s="1"/>
  <c r="AW160" i="38"/>
  <c r="AW167" i="38" s="1"/>
  <c r="AW134" i="38"/>
  <c r="AW141" i="38" s="1"/>
  <c r="AW140" i="38" s="1"/>
  <c r="AC22" i="38"/>
  <c r="AK22" i="38" l="1"/>
  <c r="AS34" i="38"/>
  <c r="AS39" i="38" s="1"/>
  <c r="AR159" i="24"/>
  <c r="AR239" i="24"/>
  <c r="AR224" i="24"/>
  <c r="AX144" i="24"/>
  <c r="AU144" i="24"/>
  <c r="AN69" i="24"/>
  <c r="AR69" i="24" s="1"/>
  <c r="AN67" i="24"/>
  <c r="AR67" i="24" s="1"/>
  <c r="AW186" i="15"/>
  <c r="AW160" i="15"/>
  <c r="AS22" i="38" l="1"/>
  <c r="AN66" i="24"/>
  <c r="AR63" i="24"/>
  <c r="AR64" i="24" s="1"/>
  <c r="AN61" i="24"/>
  <c r="AR61" i="24" s="1"/>
  <c r="AR62" i="24" s="1"/>
  <c r="AN60" i="24"/>
  <c r="AN68" i="24"/>
  <c r="AR68" i="24"/>
  <c r="AJ68" i="24"/>
  <c r="AJ66" i="24"/>
  <c r="AJ64" i="24"/>
  <c r="AJ62" i="24"/>
  <c r="AJ60" i="24"/>
  <c r="AJ56" i="24"/>
  <c r="BA56" i="24" s="1"/>
  <c r="AN46" i="24"/>
  <c r="AR46" i="24"/>
  <c r="AN40" i="24"/>
  <c r="AR40" i="24"/>
  <c r="AJ40" i="24"/>
  <c r="AN38" i="24"/>
  <c r="AR38" i="24"/>
  <c r="AJ38" i="24"/>
  <c r="AN35" i="24"/>
  <c r="AR35" i="24"/>
  <c r="AJ35" i="24"/>
  <c r="AJ71" i="24" l="1"/>
  <c r="AN62" i="24"/>
  <c r="AR60" i="24"/>
  <c r="AR65" i="24"/>
  <c r="AR66" i="24" s="1"/>
  <c r="AN70" i="24"/>
  <c r="AN64" i="24"/>
  <c r="AN56" i="24"/>
  <c r="AR56" i="24"/>
  <c r="AN71" i="24" l="1"/>
  <c r="AR70" i="24"/>
  <c r="AR71" i="24" s="1"/>
  <c r="AS34" i="37"/>
  <c r="AK34" i="37"/>
  <c r="AS51" i="27"/>
  <c r="AK51" i="27"/>
  <c r="AK20" i="27" l="1"/>
  <c r="AS20" i="27"/>
  <c r="AR215" i="24" l="1"/>
  <c r="AK39" i="37"/>
  <c r="AS39" i="37"/>
  <c r="AW186" i="37"/>
  <c r="AW193" i="37" s="1"/>
  <c r="AW160" i="37"/>
  <c r="AW167" i="37" s="1"/>
  <c r="AW134" i="37"/>
  <c r="AW141" i="37" s="1"/>
  <c r="AW140" i="37" s="1"/>
  <c r="AS22" i="37"/>
  <c r="AK22" i="37"/>
  <c r="AC22" i="37"/>
  <c r="AC39" i="37" l="1"/>
  <c r="AW193" i="15"/>
  <c r="AW167" i="15"/>
  <c r="AW141" i="15"/>
  <c r="U51" i="25"/>
  <c r="AC33" i="25"/>
  <c r="AK41" i="4"/>
  <c r="AS41" i="4"/>
  <c r="Z75" i="27"/>
  <c r="AW75" i="27" s="1"/>
  <c r="AC51" i="27"/>
  <c r="AR245" i="24" l="1"/>
  <c r="AR236" i="24"/>
  <c r="AU236" i="24"/>
  <c r="AX236" i="24"/>
  <c r="AU233" i="24"/>
  <c r="AX233" i="24"/>
  <c r="AR233" i="24"/>
  <c r="AU230" i="24"/>
  <c r="AX230" i="24"/>
  <c r="AR230" i="24"/>
  <c r="AU224" i="24"/>
  <c r="AX224" i="24"/>
  <c r="AU215" i="24"/>
  <c r="AX215" i="24"/>
  <c r="AX162" i="24"/>
  <c r="AU150" i="24"/>
  <c r="AX150" i="24"/>
  <c r="AR150" i="24"/>
  <c r="AU141" i="24"/>
  <c r="AX141" i="24"/>
  <c r="AU138" i="24"/>
  <c r="AX138" i="24"/>
  <c r="AX135" i="24"/>
  <c r="O269" i="24" l="1"/>
  <c r="R269" i="24" s="1"/>
  <c r="U269" i="24" s="1"/>
  <c r="X269" i="24" s="1"/>
  <c r="AA269" i="24" s="1"/>
  <c r="AD269" i="24" s="1"/>
  <c r="AG269" i="24" s="1"/>
  <c r="AJ269" i="24" s="1"/>
  <c r="AM269" i="24" s="1"/>
  <c r="AP269" i="24" s="1"/>
  <c r="AS269" i="24" s="1"/>
  <c r="AV269" i="24" s="1"/>
  <c r="AY269" i="24" s="1"/>
  <c r="AY268" i="24"/>
  <c r="AY266" i="24"/>
  <c r="O267" i="24"/>
  <c r="AA267" i="24" s="1"/>
  <c r="AY267" i="24" s="1"/>
  <c r="AW134" i="25" l="1"/>
  <c r="AW135" i="25"/>
  <c r="AW136" i="25"/>
  <c r="AW137" i="25"/>
  <c r="AW133" i="25"/>
  <c r="AW113" i="25"/>
  <c r="AW114" i="25"/>
  <c r="AW115" i="25"/>
  <c r="AW116" i="25"/>
  <c r="AW112" i="25"/>
  <c r="AW92" i="25"/>
  <c r="AW93" i="25"/>
  <c r="AW94" i="25"/>
  <c r="AW95" i="25"/>
  <c r="AW96" i="25" s="1"/>
  <c r="AC80" i="25"/>
  <c r="AW91" i="25"/>
  <c r="AW138" i="25" l="1"/>
  <c r="AY276" i="24"/>
  <c r="AR168" i="24"/>
  <c r="AW117" i="25"/>
  <c r="AU87" i="4"/>
  <c r="AU86" i="4"/>
  <c r="AK179" i="4"/>
  <c r="AE179" i="4"/>
  <c r="AK167" i="4"/>
  <c r="AK155" i="4"/>
  <c r="AE167" i="4"/>
  <c r="AX385" i="4"/>
  <c r="AK385" i="4"/>
  <c r="X385" i="4"/>
  <c r="AE155" i="4"/>
  <c r="AR52" i="4"/>
  <c r="AR122" i="4"/>
  <c r="AR251" i="24" l="1"/>
  <c r="AU168" i="24"/>
  <c r="AK19" i="4"/>
  <c r="AS19" i="4"/>
  <c r="AX168" i="24" l="1"/>
  <c r="AX251" i="24" s="1"/>
  <c r="AU251" i="24"/>
  <c r="Z118" i="27"/>
  <c r="AW118" i="27" s="1"/>
  <c r="Z119" i="27"/>
  <c r="AW119" i="27" s="1"/>
  <c r="Z120" i="27"/>
  <c r="AW120" i="27" s="1"/>
  <c r="Z121" i="27"/>
  <c r="AW121" i="27" s="1"/>
  <c r="Z122" i="27"/>
  <c r="AW122" i="27" s="1"/>
  <c r="Z123" i="27"/>
  <c r="AW123" i="27" s="1"/>
  <c r="Z124" i="27"/>
  <c r="AW124" i="27" s="1"/>
  <c r="Z125" i="27"/>
  <c r="AW125" i="27" s="1"/>
  <c r="Z126" i="27"/>
  <c r="AW126" i="27" s="1"/>
  <c r="Z127" i="27"/>
  <c r="AW127" i="27" s="1"/>
  <c r="Z128" i="27"/>
  <c r="AW128" i="27" s="1"/>
  <c r="Z129" i="27"/>
  <c r="AW129" i="27" s="1"/>
  <c r="Z130" i="27"/>
  <c r="AW130" i="27" s="1"/>
  <c r="Z131" i="27"/>
  <c r="AW131" i="27" s="1"/>
  <c r="Z132" i="27"/>
  <c r="AW132" i="27" s="1"/>
  <c r="Z133" i="27"/>
  <c r="AW133" i="27" s="1"/>
  <c r="Z95" i="27"/>
  <c r="AW95" i="27" s="1"/>
  <c r="Z96" i="27"/>
  <c r="AW96" i="27" s="1"/>
  <c r="Z97" i="27"/>
  <c r="AW97" i="27" s="1"/>
  <c r="Z98" i="27"/>
  <c r="AW98" i="27" s="1"/>
  <c r="Z99" i="27"/>
  <c r="AW99" i="27" s="1"/>
  <c r="Z100" i="27"/>
  <c r="AW100" i="27" s="1"/>
  <c r="Z101" i="27"/>
  <c r="AW101" i="27" s="1"/>
  <c r="Z102" i="27"/>
  <c r="AW102" i="27" s="1"/>
  <c r="Z103" i="27"/>
  <c r="AW103" i="27" s="1"/>
  <c r="Z104" i="27"/>
  <c r="AW104" i="27" s="1"/>
  <c r="Z105" i="27"/>
  <c r="AW105" i="27" s="1"/>
  <c r="Z106" i="27"/>
  <c r="AW106" i="27" s="1"/>
  <c r="AW154" i="27"/>
  <c r="AJ154" i="27"/>
  <c r="AJ144" i="27"/>
  <c r="AW144" i="27"/>
  <c r="W144" i="27"/>
  <c r="Z90" i="27"/>
  <c r="AW90" i="27" s="1"/>
  <c r="Z91" i="27"/>
  <c r="AW91" i="27" s="1"/>
  <c r="Z92" i="27"/>
  <c r="AW92" i="27" s="1"/>
  <c r="Z93" i="27"/>
  <c r="AW93" i="27" s="1"/>
  <c r="Z94" i="27"/>
  <c r="AW94" i="27" s="1"/>
  <c r="Z107" i="27"/>
  <c r="AW107" i="27" s="1"/>
  <c r="V108" i="27"/>
  <c r="Z76" i="27"/>
  <c r="AW76" i="27" s="1"/>
  <c r="Z77" i="27"/>
  <c r="AW77" i="27" s="1"/>
  <c r="Z78" i="27"/>
  <c r="AW78" i="27" s="1"/>
  <c r="Z72" i="27"/>
  <c r="AW72" i="27" s="1"/>
  <c r="Z73" i="27"/>
  <c r="AW73" i="27" s="1"/>
  <c r="Z71" i="27"/>
  <c r="AW71" i="27" s="1"/>
  <c r="Z70" i="27"/>
  <c r="AW70" i="27" s="1"/>
  <c r="Z79" i="27"/>
  <c r="AW79" i="27" s="1"/>
  <c r="AW108" i="27" l="1"/>
  <c r="Z74" i="27"/>
  <c r="AW74" i="27" s="1"/>
  <c r="AS34" i="15"/>
  <c r="AS39" i="15" s="1"/>
  <c r="AK34" i="15"/>
  <c r="AK39" i="15" s="1"/>
  <c r="AC34" i="15"/>
  <c r="AC39" i="15" s="1"/>
  <c r="AK22" i="15"/>
  <c r="AS22" i="15"/>
  <c r="AG44" i="21"/>
  <c r="AG49" i="21" s="1"/>
  <c r="AB44" i="21"/>
  <c r="AB49" i="21" s="1"/>
  <c r="W44" i="21"/>
  <c r="W49" i="21" s="1"/>
  <c r="AK18" i="21"/>
  <c r="AS18" i="21"/>
  <c r="AC18" i="21"/>
  <c r="AG53" i="21" l="1"/>
  <c r="AV49" i="21"/>
  <c r="W53" i="21"/>
  <c r="AL49" i="21"/>
  <c r="AL48" i="21" s="1"/>
  <c r="AB53" i="21"/>
  <c r="AQ49" i="21"/>
  <c r="U69" i="25"/>
  <c r="AE69" i="25" s="1"/>
  <c r="U60" i="25"/>
  <c r="AE60" i="25" s="1"/>
  <c r="U52" i="25"/>
  <c r="AE52" i="25" s="1"/>
  <c r="AW52" i="25" s="1"/>
  <c r="AE51" i="25"/>
  <c r="AS42" i="25"/>
  <c r="AK41" i="25"/>
  <c r="AS41" i="25"/>
  <c r="AC41" i="25"/>
  <c r="AK33" i="25"/>
  <c r="AS33" i="25"/>
  <c r="AK22" i="25"/>
  <c r="AS22" i="25"/>
  <c r="AC22" i="25"/>
  <c r="AW69" i="25" l="1"/>
  <c r="AW72" i="25" s="1"/>
  <c r="AW60" i="25"/>
  <c r="AW62" i="25" s="1"/>
  <c r="AW51" i="25"/>
  <c r="AW53" i="25" s="1"/>
  <c r="AS43" i="25"/>
  <c r="AK42" i="25"/>
  <c r="AK43" i="25" s="1"/>
  <c r="AC42" i="25"/>
  <c r="AC43" i="25" s="1"/>
  <c r="Z67" i="27"/>
  <c r="AW67" i="27" s="1"/>
  <c r="Z69" i="27" l="1"/>
  <c r="AW69" i="27" s="1"/>
  <c r="AC22" i="15" l="1"/>
  <c r="AC19" i="4"/>
  <c r="AV276" i="24"/>
  <c r="AS276" i="24"/>
  <c r="AP276" i="24"/>
  <c r="AM276" i="24"/>
  <c r="AJ276" i="24"/>
  <c r="AG276" i="24"/>
  <c r="AD276" i="24"/>
  <c r="AA276" i="24"/>
  <c r="X276" i="24"/>
  <c r="U276" i="24"/>
  <c r="R276" i="24"/>
  <c r="O276" i="24"/>
  <c r="AO23" i="24"/>
  <c r="AI23" i="24"/>
  <c r="AC23" i="24"/>
  <c r="AV53" i="21"/>
  <c r="AV52" i="21" s="1"/>
  <c r="AV29" i="21"/>
  <c r="AV28" i="21" s="1"/>
  <c r="AV48" i="21"/>
  <c r="AQ48" i="21"/>
  <c r="AQ53" i="21"/>
  <c r="AQ52" i="21" s="1"/>
  <c r="AL53" i="21"/>
  <c r="AL52" i="21" s="1"/>
  <c r="AV44" i="21"/>
  <c r="AV43" i="21" s="1"/>
  <c r="AQ44" i="21"/>
  <c r="AQ43" i="21" s="1"/>
  <c r="AL44" i="21"/>
  <c r="AL43" i="21" s="1"/>
  <c r="AQ58" i="21" l="1"/>
  <c r="AL58" i="21"/>
  <c r="AV58" i="21"/>
  <c r="AQ29" i="21"/>
  <c r="AQ28" i="21" s="1"/>
  <c r="AL29" i="21"/>
  <c r="AL28" i="21" s="1"/>
  <c r="AE157" i="4"/>
  <c r="AA157" i="4"/>
  <c r="W157" i="4"/>
  <c r="AK157" i="4"/>
  <c r="AR54" i="4"/>
  <c r="AR53" i="4"/>
  <c r="AC41" i="4"/>
  <c r="W174" i="27"/>
  <c r="W177" i="27" s="1"/>
  <c r="Z80" i="27"/>
  <c r="AW80" i="27" s="1"/>
  <c r="Z68" i="27"/>
  <c r="AW68" i="27" s="1"/>
  <c r="Z66" i="27"/>
  <c r="AW66" i="27" s="1"/>
  <c r="Z65" i="27"/>
  <c r="AW65" i="27" s="1"/>
  <c r="Z64" i="27"/>
  <c r="AW64" i="27" s="1"/>
  <c r="V135" i="27"/>
  <c r="Z134" i="27"/>
  <c r="AW134" i="27" s="1"/>
  <c r="Z117" i="27"/>
  <c r="AW117" i="27" s="1"/>
  <c r="AW135" i="27" s="1"/>
  <c r="AW81" i="27" l="1"/>
  <c r="AS23" i="27"/>
  <c r="AK23" i="27"/>
  <c r="AC23" i="27"/>
  <c r="AW14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U18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 графу с выбором валюты</t>
        </r>
      </text>
    </comment>
    <comment ref="Q21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 графу с выбором валюты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  <author>СЕЛЕЗНЕВА ГАЛИНА АНАТОЛЬЕВНА</author>
  </authors>
  <commentList>
    <comment ref="Y8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X98" authorId="1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СЕЛЕЗНЕВА ГАЛИНА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зачем повтор? Есть сумма в гр.23? Почему код строки в конце?</t>
        </r>
      </text>
    </comment>
    <comment ref="P10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W109" authorId="1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СЕЛЕЗНЕВА ГАЛИНА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нет кода строки в разделе таблице, перенос таблицы оформлен неверно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O14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7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97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O14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71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97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БЕЛОВ ВИКТОР ПЕТРОВИЧ</author>
  </authors>
  <commentList>
    <comment ref="O14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71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97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БЕЛОВ ВИКТОР ПЕТРОВИЧ: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sharedStrings.xml><?xml version="1.0" encoding="utf-8"?>
<sst xmlns="http://schemas.openxmlformats.org/spreadsheetml/2006/main" count="4153" uniqueCount="841">
  <si>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</si>
  <si>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</si>
  <si>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</si>
  <si>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</si>
  <si>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строки</t>
  </si>
  <si>
    <t>Объем расходов</t>
  </si>
  <si>
    <t>всего</t>
  </si>
  <si>
    <t>в том числе:</t>
  </si>
  <si>
    <t>на  20__ год 
(на первый год 
планового периода)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</si>
  <si>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</si>
  <si>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</si>
  <si>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</si>
  <si>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</si>
  <si>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</si>
  <si>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</si>
  <si>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</si>
  <si>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</si>
  <si>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</si>
  <si>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</si>
  <si>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</si>
  <si>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</si>
  <si>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
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</si>
  <si>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</si>
  <si>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</si>
  <si>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</si>
  <si>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сумма, руб</t>
  </si>
  <si>
    <t xml:space="preserve"> </t>
  </si>
  <si>
    <t>0001</t>
  </si>
  <si>
    <t>0002</t>
  </si>
  <si>
    <t>0003</t>
  </si>
  <si>
    <t>х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</si>
  <si>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</si>
  <si>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</si>
  <si>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</si>
  <si>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x</t>
  </si>
  <si>
    <t>1.1.</t>
  </si>
  <si>
    <t>1.2.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</si>
  <si>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</si>
  <si>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</si>
  <si>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1.3.1.</t>
  </si>
  <si>
    <t>1.3.2.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</si>
  <si>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</si>
  <si>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</si>
  <si>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1.4.1.</t>
  </si>
  <si>
    <t>1.4.2.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</si>
  <si>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</si>
  <si>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</si>
  <si>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2.2.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</si>
  <si>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</si>
  <si>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</si>
  <si>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2.3.1.</t>
  </si>
  <si>
    <t>Страховые взносы на обязательное медицинское страхование, всего</t>
  </si>
  <si>
    <t>3.1.</t>
  </si>
  <si>
    <t>3.2.</t>
  </si>
  <si>
    <t xml:space="preserve">с применением пониженного тарифа страховых взносов на обязательное медицинское страхование </t>
  </si>
  <si>
    <t>3.2.1.</t>
  </si>
  <si>
    <t>4.1.</t>
  </si>
  <si>
    <t>4.2.</t>
  </si>
  <si>
    <t>Всего</t>
  </si>
  <si>
    <t>* 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</si>
  <si>
    <t>в том числе:
корректировка округления</t>
  </si>
  <si>
    <t>корректировка в связи с регрессом по страховым взносам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</si>
  <si>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</si>
  <si>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</si>
  <si>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</si>
  <si>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</si>
  <si>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</si>
  <si>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</si>
  <si>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</si>
  <si>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</si>
  <si>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</si>
  <si>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</si>
  <si>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Код 
строки</t>
  </si>
  <si>
    <t>на  20__ год
(на текущий финансовый год)</t>
  </si>
  <si>
    <t>на  20__ год 
(на второй год 
планового периода)</t>
  </si>
  <si>
    <t>2</t>
  </si>
  <si>
    <t>Количество получателей выплаты, чел</t>
  </si>
  <si>
    <t>Среднее количество выплат в год, ед</t>
  </si>
  <si>
    <t>Компенсации работникам расходов по проезду к месту командировки и обратно, всего</t>
  </si>
  <si>
    <t>из них: административно-управленческий персонал</t>
  </si>
  <si>
    <t>из них: руководители</t>
  </si>
  <si>
    <t>2.2. Расчет компенсации работникам расходов по найму жилого помещения в период командирования</t>
  </si>
  <si>
    <t>Количество
дней</t>
  </si>
  <si>
    <t>Среднее количество
выплат в год, ед</t>
  </si>
  <si>
    <t>Компенсации работникам расходов по найму жилого помещения в период командирования, всего</t>
  </si>
  <si>
    <t>Среднее количество выплат 
в год, ед</t>
  </si>
  <si>
    <t>Выплата суточных при служебных командировках работникам учрежедний, всего</t>
  </si>
  <si>
    <t>Наименование выплаты</t>
  </si>
  <si>
    <t xml:space="preserve">Код строки </t>
  </si>
  <si>
    <t>на 1 сотрудника</t>
  </si>
  <si>
    <t>на 1 члена семьи</t>
  </si>
  <si>
    <t>работников</t>
  </si>
  <si>
    <t>членов семьи</t>
  </si>
  <si>
    <t>из них бесплатно</t>
  </si>
  <si>
    <t>Компенсация расходов на оплату стоимости проезда и провоза багажа к месту использования отпуска и обратно, для лиц, работающих в районах Крайнего Севера и приравненных к ним местностях, и членов их семей</t>
  </si>
  <si>
    <t>2.5. Расчет компенсации работникам расходов по проезду к месту командировки и обратно при командировании на территории иностранных государств</t>
  </si>
  <si>
    <t>Средний размер выплаты 
на 1 сотрудника</t>
  </si>
  <si>
    <t>в иностранной валюте</t>
  </si>
  <si>
    <t>в валюте Российской Федерации</t>
  </si>
  <si>
    <t>Компенсации работникам расходов по проезду к месту командировки и обратно при командировании на территории иностранных государств, всего</t>
  </si>
  <si>
    <t>2.6. Расчет компенсации работникам расходов по найму жилого помещения в период командирования на территории иностранных государств</t>
  </si>
  <si>
    <t>Компенсации работникам расходов по найму жилого помещения в период командирования на территории иностранных государств, всего</t>
  </si>
  <si>
    <t>2.7. Расчет суточных в иностранной валюте при служебных командировках работников на территории иностранных государств</t>
  </si>
  <si>
    <t>Компенсации работникам дополнительных расходов, связанных с проживанием вне места постоянного жительства (суточные), всего</t>
  </si>
  <si>
    <t>2.8.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</si>
  <si>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Компенсации работникам расходов на оформление обязательной медицинской страховки при служебных командировках  работников на территории иностранных государств, всего</t>
  </si>
  <si>
    <t>2.9.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</si>
  <si>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Компенсации работникам расходов на оформление заграничного паспорта, всего</t>
  </si>
  <si>
    <t>Компенсации работникам расходов на оформление визы, оплату консульского сбора, всего</t>
  </si>
  <si>
    <t>2.10.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</si>
  <si>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Компенсации работникам расходов на оплату сборов за право въезда, транзита и иных обязательных платежей и сборов,  всего</t>
  </si>
  <si>
    <t>2.11. Расчет иных выплат персоналу, за исключением фонда оплаты труда</t>
  </si>
  <si>
    <t>КОСГУ</t>
  </si>
  <si>
    <t>Размер выплаты 
на 1 сотрудника, руб</t>
  </si>
  <si>
    <t>Итого</t>
  </si>
  <si>
    <t>1. Объем расходов в части уплаты налога на имущество организаций и земельного налога</t>
  </si>
  <si>
    <t>на  20__ год
(на первый год планового периода)</t>
  </si>
  <si>
    <t>на  20__ год
(на второй год планового периода)</t>
  </si>
  <si>
    <t>Код ОКТМО, по которому подлежит уплате сумма налога</t>
  </si>
  <si>
    <t>Стоимость льготируемого имущества</t>
  </si>
  <si>
    <t>Налоговая ставка, %</t>
  </si>
  <si>
    <t>Налоговая льгота  в виде уменьшения суммы налога, подлежащей уплате в бюджет</t>
  </si>
  <si>
    <t>в т.ч. недвижимое имущество</t>
  </si>
  <si>
    <t>код налоговой льготы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</si>
  <si>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</si>
  <si>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</si>
  <si>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</si>
  <si>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Количество полных месяцев владения земельным участком в течение налогового периода</t>
  </si>
  <si>
    <t>Коэффициент Кв.</t>
  </si>
  <si>
    <t>Количество полных месяцев использования льготы</t>
  </si>
  <si>
    <t>Коэффициент Кл</t>
  </si>
  <si>
    <t xml:space="preserve">Налоговая льгота в виде </t>
  </si>
  <si>
    <t xml:space="preserve"> в виде освобождения от налогообложения 
(п. 2 ст. 387 Кодекса)</t>
  </si>
  <si>
    <t xml:space="preserve"> в виде освобождения от налогообложения
 (ст. 395, ст. 7 Кодекса)</t>
  </si>
  <si>
    <t xml:space="preserve"> в виде уменьшения суммы налога 
(п. 2 ст. 387 Кодекса)</t>
  </si>
  <si>
    <t xml:space="preserve"> в виде снижения налоговой ставки
(п. 2 ст. 387 Кодекса)</t>
  </si>
  <si>
    <t>1. Объем расходов в части уплаты прочих налогов и сборов</t>
  </si>
  <si>
    <t>Местоположение объекта</t>
  </si>
  <si>
    <t>Код по ОКТМО</t>
  </si>
  <si>
    <t>Наименование водного объекта</t>
  </si>
  <si>
    <t>Целевое назначение</t>
  </si>
  <si>
    <t>Налоговая ставка</t>
  </si>
  <si>
    <t>Коэффициент установленный статьей 333.12 Налогового кодекса Росийской Федерации</t>
  </si>
  <si>
    <t>в пределах 
установленного лимита</t>
  </si>
  <si>
    <t>при заборе в пределах 
установленного лимита</t>
  </si>
  <si>
    <t>при заборе сверх 
установленного лимита</t>
  </si>
  <si>
    <t>для налоговых периодов (п.1.1. ст.333.12)</t>
  </si>
  <si>
    <t>для налогоплательщиков
не имеющих средств 
измерений (п4. ст.333.12)</t>
  </si>
  <si>
    <t>для налогоплательщиков
 при добычи подземных 
вод для реализации
 (п5. ст.333.12)</t>
  </si>
  <si>
    <t>Код ОКТМО субъекта Российской Федерации</t>
  </si>
  <si>
    <t>Наименование (марка) транспортного средства</t>
  </si>
  <si>
    <t xml:space="preserve">Код вида транспортного средства </t>
  </si>
  <si>
    <t>Регистрационный знак (номер) транспортного средства</t>
  </si>
  <si>
    <t>Дата регистрации</t>
  </si>
  <si>
    <t>Коэффициент владения (Кв)</t>
  </si>
  <si>
    <t>Доля во владении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</si>
  <si>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</si>
  <si>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</si>
  <si>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</si>
  <si>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 xml:space="preserve"> в виде освобождения от налогообложения </t>
  </si>
  <si>
    <t>размер уменьшения суммы налога, %</t>
  </si>
  <si>
    <t xml:space="preserve">Сумма, руб
(гр.4 х гр.5 х гр.6) </t>
  </si>
  <si>
    <t>1. Объем расходов на закупку товаров, работ, услуг</t>
  </si>
  <si>
    <t>2.1. Объем затрат на закупку товаров, работ и услуг для обеспечения федеральных нужд по закупкам федеральных органов исполнительной власти и иных государственных органов, а также подведомственных казенных учреждений</t>
  </si>
  <si>
    <t>Товары, работы и услуги по ОКПД</t>
  </si>
  <si>
    <t>код
(класс, подкласс, группа)</t>
  </si>
  <si>
    <t xml:space="preserve"> наименование</t>
  </si>
  <si>
    <t>на  20__ год
(на второй год 
планового периода)</t>
  </si>
  <si>
    <t>1</t>
  </si>
  <si>
    <t>Итого по коду КОСГУ</t>
  </si>
  <si>
    <t>за счет субсидий, предоставленных из бюджетов бюджетной системы Российской Федерации, из них:</t>
  </si>
  <si>
    <t>15</t>
  </si>
  <si>
    <t>16</t>
  </si>
  <si>
    <t>17</t>
  </si>
  <si>
    <t>18</t>
  </si>
  <si>
    <t>19</t>
  </si>
  <si>
    <t>Сумма</t>
  </si>
  <si>
    <t>наименование</t>
  </si>
  <si>
    <t>в иностранной валюте, 
доллар США</t>
  </si>
  <si>
    <t>Наименование объекта 
закупки</t>
  </si>
  <si>
    <t>Цель осуществления закупки</t>
  </si>
  <si>
    <t>Сведения о технической сложности, инновацион-ности и 
специальном характере закупки</t>
  </si>
  <si>
    <t>Нормативный правовой (правовой) акт</t>
  </si>
  <si>
    <t>вид</t>
  </si>
  <si>
    <t>дата</t>
  </si>
  <si>
    <t>номер</t>
  </si>
  <si>
    <t>Среднее количество 
выплат в год, ед</t>
  </si>
  <si>
    <t>Код 
налоговой льготы 
(установленной 
в виде понижения налоговой ставки)</t>
  </si>
  <si>
    <t>Кадастровый номер 
земельного участка</t>
  </si>
  <si>
    <t>Код ОКТМО муниципального образования, на территории 
которого расположен земельный участок 
(доля земельного участка)</t>
  </si>
  <si>
    <t>Доля 
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</si>
  <si>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</si>
  <si>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Объем расходов, руб 
 (гр.23)</t>
  </si>
  <si>
    <t>Кадастровая стоимость
(доля кадастровой стоимости) 
земельного 
участка, руб</t>
  </si>
  <si>
    <t>Лицензия 
на водо-пользование</t>
  </si>
  <si>
    <t>Код водо-пользования</t>
  </si>
  <si>
    <t>Лимит водо-пользования</t>
  </si>
  <si>
    <t>сверх 
установленного лимита</t>
  </si>
  <si>
    <t>Договор 
на водо-пользование</t>
  </si>
  <si>
    <t>Повышающий коэффициент (Кп), 
статья 362 п .2</t>
  </si>
  <si>
    <t>Количество полных 
месяцев владения</t>
  </si>
  <si>
    <t>Налоговая 
база</t>
  </si>
  <si>
    <t>Дата 
снятия 
с учета</t>
  </si>
  <si>
    <t>в виде уменьшения суммы налога, 
подлежащей уплате в бюджет</t>
  </si>
  <si>
    <t xml:space="preserve"> в виде снижения 
налоговой ставки</t>
  </si>
  <si>
    <t>Наименование 
объекта закупки</t>
  </si>
  <si>
    <t>сумма, руб 
(гр.12 х 
(1 - гр.14)</t>
  </si>
  <si>
    <t>сумма, руб
(гр.12 х 
(1 - гр.14)</t>
  </si>
  <si>
    <t>в том числе: 
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</si>
  <si>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</si>
  <si>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в том числе:  
по тарифу 20,0 %</t>
  </si>
  <si>
    <t>в том числе:  
по тарифу 2 %</t>
  </si>
  <si>
    <t>в том числе: 
страховые взносы обязательное социальное страхование на случай временной нетрудоспособности и в связи с материнством по тарифу 2,9 %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</si>
  <si>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</si>
  <si>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в том числе: 
страховые взносы на обязательное медицинское страхование  по тарифу  5,1 %</t>
  </si>
  <si>
    <t>3. Расчет объема расходов на уплату водного налога при использовании водного объекта, за исключением забора воды</t>
  </si>
  <si>
    <t>Объем древесины, сплавляемой в плотах и кошелях, 
тыс. куб. м</t>
  </si>
  <si>
    <t>Расстояние сплава, км</t>
  </si>
  <si>
    <t>Площадь предоставленного водного пространства, 
кв. км</t>
  </si>
  <si>
    <t>Количество произведенной электроэнергии, тыс. кВт. Ч</t>
  </si>
  <si>
    <t>Установленная численность, ед</t>
  </si>
  <si>
    <t>0100</t>
  </si>
  <si>
    <t>0110</t>
  </si>
  <si>
    <t>0111</t>
  </si>
  <si>
    <t>0200</t>
  </si>
  <si>
    <t>0210</t>
  </si>
  <si>
    <t>0211</t>
  </si>
  <si>
    <t>0120</t>
  </si>
  <si>
    <t>0130</t>
  </si>
  <si>
    <t>0131</t>
  </si>
  <si>
    <t>0132</t>
  </si>
  <si>
    <t>0140</t>
  </si>
  <si>
    <t>0141</t>
  </si>
  <si>
    <t>0142</t>
  </si>
  <si>
    <t>0220</t>
  </si>
  <si>
    <t>0230</t>
  </si>
  <si>
    <t>0231</t>
  </si>
  <si>
    <t>0300</t>
  </si>
  <si>
    <t>0310</t>
  </si>
  <si>
    <t>0320</t>
  </si>
  <si>
    <t>0321</t>
  </si>
  <si>
    <t>0400</t>
  </si>
  <si>
    <t>0410</t>
  </si>
  <si>
    <t>0420</t>
  </si>
  <si>
    <t>9000</t>
  </si>
  <si>
    <t>9002</t>
  </si>
  <si>
    <t>9001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</si>
  <si>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</si>
  <si>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в том числе: 
обязательное социальное страхование от несчастных случаев на производстве и профессиональных заболеваний по ставке 0,2 %</t>
  </si>
  <si>
    <t>Количество выплат
 в год, ед
( гр.7 = гр.5)</t>
  </si>
  <si>
    <t xml:space="preserve">1. Объем расходов на осуществление капитальных вложений </t>
  </si>
  <si>
    <t>Наименование направления инвестирования</t>
  </si>
  <si>
    <t>Код учетной единицы</t>
  </si>
  <si>
    <t>Код вида экономической деятельности по ОКВЭД</t>
  </si>
  <si>
    <t>Наименование единицы измерения</t>
  </si>
  <si>
    <t>Мощность</t>
  </si>
  <si>
    <t>Итого по направлению инвестирования</t>
  </si>
  <si>
    <t>Корректировка в связи с округлением</t>
  </si>
  <si>
    <t>5.1.</t>
  </si>
  <si>
    <t>5.2.</t>
  </si>
  <si>
    <t>0500</t>
  </si>
  <si>
    <t>0510</t>
  </si>
  <si>
    <t>0520</t>
  </si>
  <si>
    <t>2.2.2. Расчет компенсации работникам расходов по найму жилого помещения в период командирования на 20__ год (на первый год планового периода)</t>
  </si>
  <si>
    <t>2.2.3. Расчет компенсации работникам расходов по найму жилого помещения в период командирования на 20__ год (на второй год планового периода)</t>
  </si>
  <si>
    <t>2.3.2. Расчет суточных при служебных командировках работникам учрежедния  на 20__ год (на первый год планового периода)</t>
  </si>
  <si>
    <t>2.3.3. Расчет суточных при служебных командировках работникам учрежедния на 20__ год (на второй год планового периода)</t>
  </si>
  <si>
    <t>2.5.2.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первый год планового периода)</t>
  </si>
  <si>
    <t>2.5.3.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второй год планового периода)</t>
  </si>
  <si>
    <t>2.8.2.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первый год планового периода)</t>
  </si>
  <si>
    <t>2.8.3.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второй год планового периода)</t>
  </si>
  <si>
    <t>2.9.2.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первый год планового периода)</t>
  </si>
  <si>
    <t>2.9.3.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второй год планового периода)</t>
  </si>
  <si>
    <t>2.10.2.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первый год планового периода)</t>
  </si>
  <si>
    <t>2.10.3.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второй год планового периода)</t>
  </si>
  <si>
    <t>2.11.2. Расчет иных выплат персоналу, за исключением фонда оплаты труда на 20__ год (на первый год планового периода)</t>
  </si>
  <si>
    <t>2.11.3. Расчет иных выплат персоналу, за исключением фонда оплаты труда на 20__ год (на второй год планового периода)</t>
  </si>
  <si>
    <t>0101</t>
  </si>
  <si>
    <t>0102</t>
  </si>
  <si>
    <t>0201</t>
  </si>
  <si>
    <t>0202</t>
  </si>
  <si>
    <t>ОКПД</t>
  </si>
  <si>
    <t>Единица измерения</t>
  </si>
  <si>
    <t>Количество</t>
  </si>
  <si>
    <t>за счет иных средств</t>
  </si>
  <si>
    <t>2.7.2. Расчет суточных в иностранной валюте при служебных командировках работников на территории иностранных государств на 20__ год (на первый год планового периода)</t>
  </si>
  <si>
    <t>2.6.3. Расчет компенсации работникам расходов по найму жилого помещения в период командирования на территории иностранных государств на 20__ год (на второй год планового периода)</t>
  </si>
  <si>
    <t>2.6.2. Расчет компенсации работникам расходов по найму жилого помещения в период командирования на территории иностранных государств на 20__ год (на первый год планового периода)</t>
  </si>
  <si>
    <t>2.7.3. Расчет суточных в иностранной валюте при служебных командировках работников на территории иностранных государств на 20__ год (на второй год планового периода)</t>
  </si>
  <si>
    <t>на  20__ год  
(на первый год планового периода)</t>
  </si>
  <si>
    <t>на  20__ год  
(на второй год планового периода)</t>
  </si>
  <si>
    <t>Наименование 
выплаты</t>
  </si>
  <si>
    <t>2.1. Расчет расходов на уплату налога на имущество организаций</t>
  </si>
  <si>
    <t xml:space="preserve">3.1. Расчет расходов на уплату земельного налога   </t>
  </si>
  <si>
    <t xml:space="preserve">2.1.2. Расчет расходов на уплату водного налога при заборе воды из водного объекта на 20__ год (на первый год планового периода) </t>
  </si>
  <si>
    <t xml:space="preserve">2.1.3. Расчет расходов на уплату водного налога при заборе воды из водного объекта на  20__ год (на второй год планового периода) </t>
  </si>
  <si>
    <t>3.1. Расчет расходов на уплату водного налога при использовании водного объекта, за исключением забора воды</t>
  </si>
  <si>
    <t>3.1.2. Расчет расходов на уплату водного налога при использовании водного объекта, за исключением забора воды на 20__ год (на первый год планового периода)</t>
  </si>
  <si>
    <t xml:space="preserve">3.1.3. Расчет расходов на уплату водного налога при использовании водного объекта, за исключением забора воды на 20__ год (на второй год планового периода) </t>
  </si>
  <si>
    <t>4.1. Расчет расходов на уплату транспортного налога</t>
  </si>
  <si>
    <t>1.1. Аналитическое распределение по КОСГУ*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</si>
  <si>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</si>
  <si>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</si>
  <si>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 xml:space="preserve">Выплата суточных при служебных командировках работникам организаций, финансируемых за счет средств федерального бюджета 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</si>
  <si>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местностях*</t>
  </si>
  <si>
    <t>Иные выплаты</t>
  </si>
  <si>
    <t>0600</t>
  </si>
  <si>
    <t>0700</t>
  </si>
  <si>
    <t>Уплата водного налога при использовании водного объекта, за исключением забора воды</t>
  </si>
  <si>
    <t>Уточнение расчета по страховым взносам на обязательное социальное страхование, всего</t>
  </si>
  <si>
    <t>2.3. Расчет суточных при служебных командировках работников  бюджетных и автономных учреждений</t>
  </si>
  <si>
    <t>2.4.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местностях*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</si>
  <si>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</si>
  <si>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3. Расчет объема выплат на уплату земельного налога</t>
  </si>
  <si>
    <t>Иные платежи</t>
  </si>
  <si>
    <t>3. Справочно: курс иностранной валюты к рублю Российской Федерации, учтенный при расчете объема затрат</t>
  </si>
  <si>
    <t>Иностранная валюта</t>
  </si>
  <si>
    <t>руб</t>
  </si>
  <si>
    <t>Среднемесячный размер оплаты труда на одного работника</t>
  </si>
  <si>
    <t xml:space="preserve">Сумма
(гр.3 х гр.5 + гр.4 х гр.6) </t>
  </si>
  <si>
    <t xml:space="preserve"> средний размер выплаты на 1 человека</t>
  </si>
  <si>
    <t>среднее количество выплат в год, ед</t>
  </si>
  <si>
    <t xml:space="preserve">сумма
</t>
  </si>
  <si>
    <t>КОСГУ*</t>
  </si>
  <si>
    <t xml:space="preserve">сумма </t>
  </si>
  <si>
    <t>Численность получателей выплаты, чел</t>
  </si>
  <si>
    <t>Численность получателей 
выплаты, чел</t>
  </si>
  <si>
    <t>Численность
получателей 
выплаты, чел</t>
  </si>
  <si>
    <t>численность получателей выплаты, чел</t>
  </si>
  <si>
    <t>сумма</t>
  </si>
  <si>
    <t>объем  обязательств, подлежащих 
исполнению за пределами 
планового периода</t>
  </si>
  <si>
    <t>Код по КОСГУ*</t>
  </si>
  <si>
    <t xml:space="preserve">в соответствии с Федеральным законом № 44-ФЗ </t>
  </si>
  <si>
    <t>Среднегодовая 
стоимость имущества 
за налоговый период</t>
  </si>
  <si>
    <t>код  
налоговой льготы</t>
  </si>
  <si>
    <t>среднегодовая стоимость необлагаемого налогом имущества за налоговый период</t>
  </si>
  <si>
    <t>Сумма
 (гр.9 - гр.11 + гр.12)</t>
  </si>
  <si>
    <t>Сумма налога, 
уплачиваемая за пределами 
Российской Федерации</t>
  </si>
  <si>
    <t>Сумма исчисленного налога</t>
  </si>
  <si>
    <t>Коэффициент Кв</t>
  </si>
  <si>
    <t>Объем расходов
 (гр.23)</t>
  </si>
  <si>
    <t>Исчисленная сумма налога 
за налоговый период с учетом льготы</t>
  </si>
  <si>
    <t xml:space="preserve">Сумма налога
</t>
  </si>
  <si>
    <t>Сумма 
налога</t>
  </si>
  <si>
    <t>Исчисленная сумма налога, подлежащая уплате в бюджет</t>
  </si>
  <si>
    <t>количество выплат в год, ед</t>
  </si>
  <si>
    <t>размер одной выплаты</t>
  </si>
  <si>
    <t>Код 
валюты</t>
  </si>
  <si>
    <t>за счет субсидий, предоставленных 
на осуществление капитальных вложений</t>
  </si>
  <si>
    <t xml:space="preserve">в соответствии с Федеральным 
законом № 44-ФЗ </t>
  </si>
  <si>
    <t>в соответствии с Федеральным 
законом № 223-ФЗ **</t>
  </si>
  <si>
    <t>Учреждение</t>
  </si>
  <si>
    <t>Объем расходных обязательств, подлежащих 
исполнению за пределами планового периода</t>
  </si>
  <si>
    <t xml:space="preserve">закупки, заключенные без учета требований Федеральных законов № 44-ФЗ и № 223-ФЗ </t>
  </si>
  <si>
    <t>за счет средств обязательного медицинского страхования</t>
  </si>
  <si>
    <t xml:space="preserve">за счет субсидий, предоставленных на финансовое обеспечение 
выполнения государственного  задания </t>
  </si>
  <si>
    <t>в соответствии с Федеральным законом № 223-ФЗ **</t>
  </si>
  <si>
    <t xml:space="preserve">закупки, заключенные без учета требований 
Федеральных законов № 44-ФЗ и № 223-ФЗ </t>
  </si>
  <si>
    <t>целевая субсидия</t>
  </si>
  <si>
    <t xml:space="preserve">в соответствии с Федеральным законом № 223-ФЗ </t>
  </si>
  <si>
    <t>Фонд оплаты труда в год
(гр.4 x гр.5)</t>
  </si>
  <si>
    <t>Сумма
(гр.3 х гр.4 х гр.5)</t>
  </si>
  <si>
    <t xml:space="preserve">Сумма
(гр.3 х гр.4 х гр.5 х гр.6) </t>
  </si>
  <si>
    <t xml:space="preserve">Сумма 
(гр.3 х гр.4 х гр.5 х гр.6) </t>
  </si>
  <si>
    <t>Размер стоимости проезда и 
провоза багажа</t>
  </si>
  <si>
    <t xml:space="preserve">в иностранной валюте
</t>
  </si>
  <si>
    <t xml:space="preserve">в валюте
 Российской Федерации
(гр.5 х гр.7 х гр.9) </t>
  </si>
  <si>
    <t>всего
(гр.11 + гр.12)</t>
  </si>
  <si>
    <t>в иностранной валюте
(гр.4 х гр.6 х гр.8)</t>
  </si>
  <si>
    <t>в иностранной валюте
(гр.4 х гр.6 х гр.8 х гр.9)</t>
  </si>
  <si>
    <t>рублевый эквивалент
(гр.10 / курс валюты)</t>
  </si>
  <si>
    <t>в валюте 
Российской Федерации      
(гр.5 х гр.7 х гр.8 х гр.10)</t>
  </si>
  <si>
    <t>всего
(гр.12 + гр.13)</t>
  </si>
  <si>
    <t>рублевый эквивалент
(гр.10 х курс валюты)</t>
  </si>
  <si>
    <t>рублевый эквивалент
(гр.11 х курс валюты)</t>
  </si>
  <si>
    <t>рублевый эквивалент
(гр.11 х  курс валюты)</t>
  </si>
  <si>
    <t>рублевый эквивалент
(гр.11  х курс валюты)</t>
  </si>
  <si>
    <t>в валюте
 Российской Федерации      
(гр.5 х гр.7 х гр.8 х гр.10)</t>
  </si>
  <si>
    <t>в иностранной валюте
 (гр.4 х гр.6 х гр.8 х гр.9)</t>
  </si>
  <si>
    <t>рублевый эквивалент
(гр.11 / курс валюты)</t>
  </si>
  <si>
    <t>Стоимость работ (услуг)</t>
  </si>
  <si>
    <t>Цена за единицу</t>
  </si>
  <si>
    <t>Налоговая база
 (гр.2 - гр.5)</t>
  </si>
  <si>
    <t>Сумма налога
 за налоговый период
(гр.6 х гр.8/100)</t>
  </si>
  <si>
    <t>Кадастровая стоимость
(доля кадастровой стоимости) 
земельного 
участка</t>
  </si>
  <si>
    <t>сумма
(гр.12 х 
(1 - гр.14)</t>
  </si>
  <si>
    <t>объем обязательств, подлежащих 
исполнению за пределами 
планового периода</t>
  </si>
  <si>
    <t>объем обязательств, подлежащих 
исполнению за пределами планового периода</t>
  </si>
  <si>
    <t>Справочно: 
количество человек, проездные 
билеты которым приобретаются по 
льготным тарифам</t>
  </si>
  <si>
    <t>Год (планируемый год) размещения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</si>
  <si>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</si>
  <si>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ожидаемый результат реализации мероприятия государственной программы Российской Федерации**</t>
  </si>
  <si>
    <t xml:space="preserve"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
</t>
  </si>
  <si>
    <t>* не заполняется в отношении закупок, осуществляемых в соответствии с Федеральным законом от 18 июля 2011 года № 233-ФЗ "О закупках товаров, работ, услуг отдельными видами юридических лиц"</t>
  </si>
  <si>
    <t>** графа заполняется в случае, если планируемая закупка включена в государственную программу Российской Федерации, программу субъекта Российской Федерации, муниципальную программу.</t>
  </si>
  <si>
    <t>Наименование товара, работы, услуги</t>
  </si>
  <si>
    <t>Уровень индексации, %</t>
  </si>
  <si>
    <t>* При обосновании (расчетах) плановых показателей на выплаты на оказание услуг связи в графе А указывается количество абонентских номеров, подключенных к сети связи, в графе В - количество платежей в год; в графе С - стоимость за единицу услуги, руб.; в графе D - сумма (гр. А х гр. В х гр. С);</t>
  </si>
  <si>
    <t xml:space="preserve"> При обосновании (расчетах) плановых показателей по оплате транспортных услуг в графе А указывается количество услуг перевозки, в графе В - цена услуги перевозки, руб.; С - стоимость услуг перевозки (гр. А х гр. В), руб., графа D - не заполняется</t>
  </si>
  <si>
    <t xml:space="preserve"> При обосновании (расчетах) плановых показателей по оплате коммунальных услуг в графе А указывается объем потребления ресурсов, в графе В - тариф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руб., С - уровень индексации, %,  в графе D - стоимость коммунальных услуг (гр. А х гр. В х гр. С), руб.</t>
  </si>
  <si>
    <t xml:space="preserve"> При обосновании (расчетах) плановых показателей на оплату аренды имущества, в том числе объектов недвижимого имущества, в графе А указывается размер арендуемой площади (количества арендуемого оборудования, иного имущества), кв. м (шт.); в графе В - ставка арендной платы, руб.; С - стоимость аренды с учетом НДС, руб.; графа D - не заполняется</t>
  </si>
  <si>
    <t xml:space="preserve"> При обосновании (расчетах) плановых показателей на содержание имущества в графе А указывается объема ремонтных работ (услуг); в графе В - сметная стоимость ремонтных работ (услуг), руб.; С - стоимость работ (услуг), руб; графа D - не заполняется</t>
  </si>
  <si>
    <t xml:space="preserve"> При обосновании (расчетах) плановых показателей на обязательное страхование, в том числе на обязательное страхование гражданской ответственности владельцев транспортных средств, страховой премии (страховых взносов) в графе А уеазывается количество застрахованных работников, застрахованного имущества; в графе В - базовая ставка страховых тарифов; в графе С - поправочный коэффициент к базовой ставке страхового тарифа, определяемый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страхования; в графе D - стоимость услуг обязательного страхования, в том числе обязательного страхования гражданской ответственности владельцев транспортных средств, размер страховой премии (страховых взносов), руб.</t>
  </si>
  <si>
    <t>При обосновании (расчетах) плановых показателей выплат, направленных на повышение квалификации (профессиональную переподготовку) в графе А указывается количество работников, направляемых на повышение квалификации, чел.; в графе В - цена обучения одного работника по каждому виду дополнительного профессионального образования, руб.; графы С и D - не заполняются.</t>
  </si>
  <si>
    <t xml:space="preserve"> При обосновании (расчетах) плановых показателей на оплату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работ; в графе В - стоимость 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работ, руб.; графы С и D - не заполняются.</t>
  </si>
  <si>
    <t xml:space="preserve"> При обосновании (расчетах) плановых показателей на приобретение основных средств (в том числе, оборудования, транспортных средств, мебели, инвентаря, бытовых приборов) в графе А указывается количество основных средств, в графе В - средняя стоимость основного средства, руб.; в графе С - стоимость основных средств (гр. А х гр. С), руб; графа D - не заполняется.</t>
  </si>
  <si>
    <t xml:space="preserve"> При обосновании (расчетах) плановых показателей на приобретение материальных запасов в графе А указываются потребности в продуктах питания, лекарственных средствах, горюче-смазочных и строительных материалах, мягком инвентаре и специальной одежде, и обуви, запасных частях к оборудованию и транспортным средствам, хозяйственных товарах и канцелярских принадлежностя; в графе В - средняя стоимость продуктов питания, лекарственных средств, горюче-смазочных и строительных материалов, мягкого инвентаря и специальной одежды, и обуви, запасных частей к оборудованию и транспортным средствам, хозяйственных товаров и канцелярских принадлежностей, руб.; в графе С - сумма (гр. А х гр. В), руб.; графа D - не заполняется.</t>
  </si>
  <si>
    <t>в том числе</t>
  </si>
  <si>
    <t>за счет субсидий</t>
  </si>
  <si>
    <t xml:space="preserve">Объем обязательств, подлежащих исполнению за пределами планового периода </t>
  </si>
  <si>
    <t>уникальный код</t>
  </si>
  <si>
    <t>(наименование объекта капитального строительства)</t>
  </si>
  <si>
    <t xml:space="preserve">в том числе </t>
  </si>
  <si>
    <t>на  20__ год
(на текущий 
финансовый год)</t>
  </si>
  <si>
    <t>2.5.1. Расчет компенсации работникам расходов по проезду к месту командировки и обратно при командировании на территории иностранных государств на 20__ год 
(на текущий финансовый год)</t>
  </si>
  <si>
    <t>2.6.1. Расчет компенсации работникам расходов по найму жилого помещения в период командирования на территории иностранных государств на 20__ год (на текущий финансовый год)</t>
  </si>
  <si>
    <t>2.7.1. Расчет суточных в иностранной валюте при служебных командировках работников на территории иностранных государств на 20__ год (на текущий финансовый год)</t>
  </si>
  <si>
    <t>2.8.1. Расчет расходов на оформление обязательной медицинской страховки при служебных командировках работников на территории иностранных государств на 20__ год 
(на текущий финансовый год)</t>
  </si>
  <si>
    <t>2.9.1.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текущий финансовый год)</t>
  </si>
  <si>
    <t>2.10.1.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
на 20__ год (на текущий финансовый год)</t>
  </si>
  <si>
    <t>на  20__ год  
(на текущий финансовый год)</t>
  </si>
  <si>
    <t xml:space="preserve">3.1.1. Расчет расходов на уплату водного налога при использовании водного объекта, за исключением забора воды на 20__ год (на текущий финансовый год) </t>
  </si>
  <si>
    <t>Объем воды, забранной из водного объекта, тыс.куб.м, в том числе</t>
  </si>
  <si>
    <t>2.3.2. Сведения об объеме затрат по направлениям инвестирования объекта недвижимого имущества</t>
  </si>
  <si>
    <t>2. Расчет расходов в части объектов капитального строительства (реконструкции)  объектов недвижимого имущества</t>
  </si>
  <si>
    <r>
      <rPr>
        <b/>
        <sz val="11"/>
        <color theme="1"/>
        <rFont val="Times New Roman"/>
        <family val="1"/>
        <charset val="204"/>
      </rPr>
      <t>Итого по объектам</t>
    </r>
    <r>
      <rPr>
        <b/>
        <strike/>
        <sz val="11"/>
        <color theme="1"/>
        <rFont val="Times New Roman"/>
        <family val="1"/>
        <charset val="204"/>
      </rPr>
      <t xml:space="preserve"> </t>
    </r>
  </si>
  <si>
    <t>2.3.1.Сведения об объеме затрат по направлениям инвестирования объекта капитального строительства</t>
  </si>
  <si>
    <r>
      <t xml:space="preserve">Год 
(планируемый год) </t>
    </r>
    <r>
      <rPr>
        <b/>
        <sz val="11"/>
        <color theme="1"/>
        <rFont val="Times New Roman"/>
        <family val="1"/>
        <charset val="204"/>
      </rPr>
      <t xml:space="preserve">начала </t>
    </r>
    <r>
      <rPr>
        <sz val="11"/>
        <color theme="1"/>
        <rFont val="Times New Roman"/>
        <family val="1"/>
        <charset val="204"/>
      </rPr>
      <t>закупки</t>
    </r>
  </si>
  <si>
    <t>Фонд оплаты труда</t>
  </si>
  <si>
    <t>Страховые взносы на обязательное социальное страхование</t>
  </si>
  <si>
    <t>Сумма излишне уплаченных либо излишне взысканных страховых взносов (дебиторская  задолженность) на конец года</t>
  </si>
  <si>
    <t>2.1. Расчет страховых взносов на обязательное социальное страхование</t>
  </si>
  <si>
    <t>______________________________________________________________________________________________________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</si>
  <si>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Указывается в случаях, предусмотренных Порядком органа-учредителя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</si>
  <si>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4</t>
    </r>
  </si>
  <si>
    <r>
      <t>обязательное социальное страхование от несчастных случаев на производстве и профессиональных заболеваний по ставке</t>
    </r>
    <r>
      <rPr>
        <vertAlign val="superscript"/>
        <sz val="11"/>
        <rFont val="Times New Roman"/>
        <family val="1"/>
        <charset val="204"/>
      </rPr>
      <t xml:space="preserve"> 5</t>
    </r>
  </si>
  <si>
    <r>
      <t xml:space="preserve">Наименование 
должности </t>
    </r>
    <r>
      <rPr>
        <vertAlign val="superscript"/>
        <sz val="11"/>
        <rFont val="Times New Roman"/>
        <family val="1"/>
        <charset val="204"/>
      </rPr>
      <t>2</t>
    </r>
  </si>
  <si>
    <t>всего 
(гр.6 + гр.7 
+ гр.8 )</t>
  </si>
  <si>
    <t>Категория 
должностей</t>
  </si>
  <si>
    <t>Иные выплаты персоналу, за исключением фонда оплаты труда</t>
  </si>
  <si>
    <t>Задолженность персонала по полученным авансам  (дебиторская  задолженность) на начало года</t>
  </si>
  <si>
    <t>Задолженность  перед персоналом по оплате труда (кредиторская задолженность) на конец года</t>
  </si>
  <si>
    <t>__________________________________________________________________________________</t>
  </si>
  <si>
    <t>Размер базы для начисления 
страховых взносов</t>
  </si>
  <si>
    <r>
      <t xml:space="preserve">Приобретение объектов </t>
    </r>
    <r>
      <rPr>
        <sz val="11"/>
        <color theme="1"/>
        <rFont val="Times New Roman"/>
        <family val="1"/>
        <charset val="204"/>
      </rPr>
      <t>недвижимого имущества</t>
    </r>
  </si>
  <si>
    <t>Задолженность персонала по полученным авансам  (дебиторская  задолженность) на конец года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</si>
  <si>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</si>
  <si>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начало года</t>
  </si>
  <si>
    <t>Задолженность перед персоналом по оплате труда  (кредиторская задолженность) на начало года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</si>
  <si>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</si>
  <si>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конец года</t>
  </si>
  <si>
    <t>0800</t>
  </si>
  <si>
    <t>Задолженностьпо полученным предварительным платежам (авансам) (дебиторская  задолженность) на начало года</t>
  </si>
  <si>
    <t>Планируемые выплаты на страховые взносы на обязательное социальное страхование
(с.0100 - с.0200с.+ 0300  - с. 0400 + с. 0500)</t>
  </si>
  <si>
    <t>Дебиторская задолженность на начало года</t>
  </si>
  <si>
    <t>Дебиторская задолженность на конец года</t>
  </si>
  <si>
    <t>Задолженность по уплате налога на имущество и земельного налога (кредиторская задолженность) на начало года</t>
  </si>
  <si>
    <t>Сумма излишне уплаченных налога на имущество и земельного налога (дебиторская задолженность) на начало года</t>
  </si>
  <si>
    <t>Задолженность по уплате налога на имущество и земельного налога (кредиторская задолженность) на конец года</t>
  </si>
  <si>
    <t>Сумма излишне уплаченных налога на имущество и земельного налога (дебиторская задолженность) на конец года</t>
  </si>
  <si>
    <t>Задолженность по уплате прочих налогов и сборов (кредиторская задолженность) на начало года</t>
  </si>
  <si>
    <t>Сумма излишне уплаченных прочи налогов и сборов (дебиторская задолженность) на начало года</t>
  </si>
  <si>
    <t>Задолженность по уплате прочих налогов (кредиторская задолженность) на конец года</t>
  </si>
  <si>
    <t>Сумма излишне уплаченных прочих налогов и сборов (дебиторская задолженность) на конец года</t>
  </si>
  <si>
    <t>Планируемые выплаты на оплату труда
( с.0100 - с.0200 + с.0300  - с.0400 + с.0500)</t>
  </si>
  <si>
    <t>0900</t>
  </si>
  <si>
    <t>Задолженность перед контрагентами (дебиторская задолженность) на начало года</t>
  </si>
  <si>
    <t>Полученные предварительные платежи (авансы) по контрактам (договорам) (кредиторская задолженность) на начало года</t>
  </si>
  <si>
    <t>Задолженность перед контрагентами (дебиторская задолженность) на конец года</t>
  </si>
  <si>
    <t>Полученные предварительные платежи (авансы) по контрактам (договорам) (кредиторская задолженность) на конец года</t>
  </si>
  <si>
    <t>Кредиторская задолженность на начало года</t>
  </si>
  <si>
    <t>Кредиторская задолженность на конец года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</si>
  <si>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</si>
  <si>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Компенсация работникам расходов по найму жилого помещения в период командирования на территории иностранных государств</t>
  </si>
  <si>
    <t>Выплата суточных при служебных командировках работников на территории иностранных государств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</si>
  <si>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</si>
  <si>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</si>
  <si>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</si>
  <si>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06</t>
  </si>
  <si>
    <t xml:space="preserve">1.2. Расчет расходов в части уплаты налога на имущество организаций и земельного налога </t>
  </si>
  <si>
    <t>Налог на имущество организаций</t>
  </si>
  <si>
    <t>Земельный налог</t>
  </si>
  <si>
    <t xml:space="preserve">Уплата водного налога при заборе воды из водного объекта </t>
  </si>
  <si>
    <t>Уплата транспортного налога</t>
  </si>
  <si>
    <t xml:space="preserve">2. Расчет расходов на уплату водного налога при заборе воды из водного объекта </t>
  </si>
  <si>
    <t>1.2. Расчет объема расходов на уплату прочих налогов и сборов</t>
  </si>
  <si>
    <t>0004</t>
  </si>
  <si>
    <t>0005</t>
  </si>
  <si>
    <t>0006</t>
  </si>
  <si>
    <t>Планируемые выплаты  страховых взносов на обязательное социальное страхование
(с.0100 - с.0200 + с. 0300  - с. 0400 + с. 0500)</t>
  </si>
  <si>
    <t>на  20__ год
(на текщий 
финансовый год)</t>
  </si>
  <si>
    <t>Кредиторская задолженность по  займам, ссудам на начало года</t>
  </si>
  <si>
    <t>Кредиторская задолженность по  займам, ссудам  на конец года</t>
  </si>
  <si>
    <t>Погашение займов и ссуд</t>
  </si>
  <si>
    <t>1. Расчет объема погашений  ссуд и кредитов (заимствований)</t>
  </si>
  <si>
    <t>2. Расчет объема погашения займов и ссуд</t>
  </si>
  <si>
    <r>
      <t xml:space="preserve"> Обоснования (расчеты) расходов на оплату труда 
по элементу вида расходов классификации расходов бюджетов 111 "Фонд оплаты труда учреждений" </t>
    </r>
    <r>
      <rPr>
        <b/>
        <vertAlign val="superscript"/>
        <sz val="11"/>
        <rFont val="Times New Roman"/>
        <family val="1"/>
        <charset val="204"/>
      </rPr>
      <t>1</t>
    </r>
  </si>
  <si>
    <r>
      <t xml:space="preserve">Обоснование (расчет) расходов  на осуществление иных выплат персоналу, за исключением фонда оплаты труда
по элементу вида расходов классификации расходов бюджетов "112 Иные выплаты персоналу учреждений, за исключением фонда оплаты труда" </t>
    </r>
    <r>
      <rPr>
        <b/>
        <vertAlign val="superscript"/>
        <sz val="11"/>
        <rFont val="Times New Roman Cyr"/>
        <family val="1"/>
        <charset val="204"/>
      </rPr>
      <t>3</t>
    </r>
  </si>
  <si>
    <r>
      <t xml:space="preserve">3 </t>
    </r>
    <r>
      <rPr>
        <sz val="11"/>
        <rFont val="Times New Roman"/>
        <family val="1"/>
        <charset val="204"/>
      </rPr>
      <t>Формируется по элементу вида расходов "112 Иные выплаты персоналу учреждений, за исключением фонда оплаты труда" классификации расходов бюджетов</t>
    </r>
  </si>
  <si>
    <t>2.1. Расчет объема расходов на осуществление иных выплат персоналу, за исключением фонда оплаты труда</t>
  </si>
  <si>
    <t>2.</t>
  </si>
  <si>
    <t>1.</t>
  </si>
  <si>
    <t>2.1.1. Расчет компенсации работникам расходов по проезду к месту командировки и обратно</t>
  </si>
  <si>
    <r>
      <t xml:space="preserve">5 </t>
    </r>
    <r>
      <rPr>
        <sz val="11"/>
        <rFont val="Times New Roman"/>
        <family val="1"/>
        <charset val="204"/>
      </rPr>
      <t>Формируется по элементам  вида расходов  119 "Взносы по обязательному социальному страхованию на выплаты по оплате труда работников и иные выплаты работникам учреждений",  "139 Взносы по обязательному социальному страхованию на выплаты по оплате труда (денежное содержание) гражданских лиц"   классификации расходов бюджетов</t>
    </r>
  </si>
  <si>
    <r>
      <t xml:space="preserve">Обоснования (расчеты) расходов на страховые взносы на обязательное социальное страхование
 по элементу вида расходов классификации расходов бюджетов 119 "Взносы по обязательному социальному страхованию на выплаты по оплате труда работников и иные выплаты работникам учреждений" </t>
    </r>
    <r>
      <rPr>
        <b/>
        <vertAlign val="superscript"/>
        <sz val="11"/>
        <rFont val="Times New Roman"/>
        <family val="1"/>
        <charset val="204"/>
      </rPr>
      <t>5</t>
    </r>
  </si>
  <si>
    <r>
      <t xml:space="preserve">по тарифу </t>
    </r>
    <r>
      <rPr>
        <vertAlign val="superscript"/>
        <sz val="11"/>
        <rFont val="Times New Roman"/>
        <family val="1"/>
        <charset val="204"/>
      </rPr>
      <t>6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</si>
  <si>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6</t>
    </r>
  </si>
  <si>
    <r>
      <rPr>
        <vertAlign val="superscript"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 Указываются страховые тарифы, установленные главой 34 Налогового кодекса Российской Федерации (часть вторая)  от 5 августа 2000 г.№  117-ФЗ (Собрание законодательства Российская Федерация, 2005, № 52, ст.5592; 2015, № 51, ст.7233).</t>
    </r>
  </si>
  <si>
    <r>
      <rPr>
        <vertAlign val="superscript"/>
        <sz val="10"/>
        <rFont val="Times New Roman"/>
        <family val="1"/>
        <charset val="204"/>
      </rPr>
      <t xml:space="preserve">7  </t>
    </r>
    <r>
      <rPr>
        <sz val="10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  </r>
  </si>
  <si>
    <r>
      <rPr>
        <vertAlign val="superscript"/>
        <sz val="11"/>
        <rFont val="Times New Roman Cyr"/>
        <family val="1"/>
        <charset val="204"/>
      </rPr>
      <t>16</t>
    </r>
    <r>
      <rPr>
        <sz val="11"/>
        <rFont val="Times New Roman Cyr"/>
        <family val="1"/>
        <charset val="204"/>
      </rPr>
      <t xml:space="preserve"> Формируется по элементу вида расходов "851 Уплата налога на имущество организаций и земельного налога" классификации расходов бюджетов</t>
    </r>
  </si>
  <si>
    <r>
      <rPr>
        <vertAlign val="superscript"/>
        <sz val="11"/>
        <rFont val="Times New Roman"/>
        <family val="1"/>
        <charset val="204"/>
      </rPr>
      <t>17</t>
    </r>
    <r>
      <rPr>
        <sz val="11"/>
        <rFont val="Times New Roman"/>
        <family val="1"/>
        <charset val="204"/>
      </rPr>
      <t xml:space="preserve"> Формируется по элементу вида расходов "852 Уплата прочих налогов, сборов" классификации расходов бюджетов</t>
    </r>
  </si>
  <si>
    <r>
      <rPr>
        <vertAlign val="superscript"/>
        <sz val="9"/>
        <rFont val="Times New Roman"/>
        <family val="1"/>
        <charset val="204"/>
      </rPr>
      <t>26</t>
    </r>
    <r>
      <rPr>
        <sz val="9"/>
        <rFont val="Times New Roman"/>
        <family val="1"/>
        <charset val="204"/>
      </rPr>
      <t xml:space="preserve"> Формируется по статье  810 "Уменьшение внутренних долговых обязательств" аналитической группы вида источников финансирования дефицитов бюджетов</t>
    </r>
  </si>
  <si>
    <r>
      <t xml:space="preserve">Обоснования (расчеты) плановых показателей по уменьшению внутренних долговых обязательств
на 20__ год и на плановый период 20__ и 20__ годов </t>
    </r>
    <r>
      <rPr>
        <b/>
        <vertAlign val="superscript"/>
        <sz val="11"/>
        <rFont val="Times New Roman Cyr"/>
        <family val="1"/>
        <charset val="204"/>
      </rPr>
      <t>26</t>
    </r>
  </si>
  <si>
    <t>1.Расчет плановых выплат на заработную плату</t>
  </si>
  <si>
    <r>
      <t xml:space="preserve">1 </t>
    </r>
    <r>
      <rPr>
        <sz val="11"/>
        <rFont val="Times New Roman"/>
        <family val="1"/>
        <charset val="204"/>
      </rPr>
      <t>Формируется по элементу вида расходов 111 "Фонд оплаты труда учреждений" классификации расходов бюджетов.</t>
    </r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</si>
  <si>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</si>
  <si>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</si>
  <si>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</si>
  <si>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Материальная помощь</t>
  </si>
  <si>
    <t>Единовременное денежное поощрение, в том числе в связи с выходом на пенсию за выслугу лет</t>
  </si>
  <si>
    <t>Иные расходы, включаемые в фонд оплаты труда</t>
  </si>
  <si>
    <t xml:space="preserve">  размер 
выплаты
на 1 человека
в год</t>
  </si>
  <si>
    <t>1.2. Расчет расходов на оплату труда</t>
  </si>
  <si>
    <t xml:space="preserve">2. Детализированный расчет фонда оплаты труда 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</si>
  <si>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</si>
  <si>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2.2. 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</si>
  <si>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>2. 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</si>
  <si>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</si>
  <si>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иных расходов, включаемых в фонд оплаты труда</t>
  </si>
  <si>
    <t xml:space="preserve">Расходы на уплату налога на имущество организаций и земельного налога </t>
  </si>
  <si>
    <t>Планируемые выплаты по уплате налога на имущество организаций и земельного налога  (с. 0300 + с.0100 - с.0200 - с. 0400 + с. 0500)</t>
  </si>
  <si>
    <t>2. Расчет объема расходов на уплату налога на имущество организаций по ОКТМО</t>
  </si>
  <si>
    <t>Планируемые выплаты по уплате  прочих налогов и сборов  (с. 0300 + с.0100 - с.0200 - с. 0400 + с. 0500)</t>
  </si>
  <si>
    <t>Уплата прочих налогов, сборов</t>
  </si>
  <si>
    <t>4. Расчет объема расходов на уплату прочих налогов и сборов</t>
  </si>
  <si>
    <t>Уплата иных налогов и сборов</t>
  </si>
  <si>
    <t>5. Расчет объема расходов на уплату иных  налогов и сборов</t>
  </si>
  <si>
    <t>5.1. Расчет расходов на иные платежи</t>
  </si>
  <si>
    <t>Выплаты в связи с закупками товаров, работ,услуг (с. 0300 + с.0100 - с.0200 - с. 0400 + с. 0500)</t>
  </si>
  <si>
    <r>
      <t xml:space="preserve">Обоснования (расчеты) плановых показателей наприобретение объектов недвижимого имущества в государственную собственность 
на 20__ год и на плановый период 20__ и 20__ годов </t>
    </r>
    <r>
      <rPr>
        <b/>
        <vertAlign val="superscript"/>
        <sz val="11"/>
        <color theme="1"/>
        <rFont val="Times New Roman"/>
        <family val="1"/>
        <charset val="204"/>
      </rPr>
      <t>23</t>
    </r>
  </si>
  <si>
    <t>2.1. Расчет объема затрат в части  приобретения объектов недвижимого имущества</t>
  </si>
  <si>
    <t>Объект недвижимого имущества</t>
  </si>
  <si>
    <t>2.3. Справочно: сведения об объектах недвижимого имущества</t>
  </si>
  <si>
    <t>Выплаты в связи с приобретением объектов недвижимого имущества (с. 0300 + с.0100 - с.0200 - с. 0400 + с. 0500)</t>
  </si>
  <si>
    <t>2. Расчет расходов на закупку товаров, работ и услуг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</si>
  <si>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</si>
  <si>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Расходы на закупку товаров, работ, услуг для обеспечения нужд учреждения</t>
  </si>
  <si>
    <t>Код Главы БК, код раздела, подраздела, код целевой статьи, допкласс</t>
  </si>
  <si>
    <t>(по выплатам за счет субсидий из бюджета - код главы БК 075, код раздела, подраздела, код целевой статьи, допкласс; по прочим выплатам - 075 0000 0000000)</t>
  </si>
  <si>
    <r>
      <rPr>
        <vertAlign val="superscript"/>
        <sz val="11"/>
        <rFont val="Times New Roman"/>
        <family val="1"/>
        <charset val="204"/>
      </rPr>
      <t xml:space="preserve">22 </t>
    </r>
    <r>
      <rPr>
        <sz val="11"/>
        <rFont val="Times New Roman"/>
        <family val="1"/>
        <charset val="204"/>
      </rPr>
      <t xml:space="preserve">Формируется по элементам вида расходов  "241 Научно-исследовательские и опытно-конструкторские работы",  "242 Закупка товаров, работ, услуг в сфере информационно-коммуникационных технологий","243 Закупка товаров, работ, услуг в целях капитального ремонта государственного  имущества" и 244 Прочая закупка товаров, работ и услуг"
</t>
    </r>
  </si>
  <si>
    <t>** Государственным  бюджетным учреждением не заполняется.</t>
  </si>
  <si>
    <t>3. Описание и обоснование объектов закупок товаров, работ и услуг для обеспечения государственных нужд</t>
  </si>
  <si>
    <r>
      <rPr>
        <vertAlign val="superscript"/>
        <sz val="11"/>
        <rFont val="Times New Roman"/>
        <family val="1"/>
        <charset val="204"/>
      </rPr>
      <t>23</t>
    </r>
    <r>
      <rPr>
        <sz val="11"/>
        <rFont val="Times New Roman"/>
        <family val="1"/>
        <charset val="204"/>
      </rPr>
      <t xml:space="preserve"> Формируется по элементу вида расходов "406 Приобретение объектов недвижимого имущества государственными бюджетными и автономными учреждениями"</t>
    </r>
  </si>
  <si>
    <t>Наименование услуги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</si>
  <si>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</si>
  <si>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</si>
  <si>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</si>
  <si>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</si>
  <si>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</si>
  <si>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</si>
  <si>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</si>
  <si>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</si>
  <si>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</si>
  <si>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</si>
  <si>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</si>
  <si>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</si>
  <si>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</si>
  <si>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5. Справочно: информация о полученных коммунальных услугах  за предыдущий финансовый год в натуральном выражении</t>
  </si>
  <si>
    <t>Данные</t>
  </si>
  <si>
    <t>за каждый месяц</t>
  </si>
  <si>
    <t>нарастающим итогом</t>
  </si>
  <si>
    <t>4. Детализированный расчет расходов на закупку товаров, работ, услуг  по кодам классификации операций сектора государственного управления</t>
  </si>
  <si>
    <t>6. Справочно: информация о планируемых расходах на аутсорсинг (в том числе по договорам ГПХ) с разбивкой по месяцам</t>
  </si>
  <si>
    <t>Приложение № 3
к Порядку составления и утверждения плана финансово-хозяйственной деятельности государственного учреждения, утвержденным приказом Министерства образования и науки Республики Саха (Якутия)
от ___________2019 г. № ___________</t>
  </si>
  <si>
    <t>01</t>
  </si>
  <si>
    <t>на  2020 год
(на текущий 
финансовый год)</t>
  </si>
  <si>
    <t>Заработная плата</t>
  </si>
  <si>
    <t>211</t>
  </si>
  <si>
    <t>Выходное пособие</t>
  </si>
  <si>
    <t>0007</t>
  </si>
  <si>
    <t>Выходное пособие при увольнении</t>
  </si>
  <si>
    <t>на  2020 год
(на текущий финансовый год)</t>
  </si>
  <si>
    <t>2.1.1.1. Расчет компенсации работникам расходов по проезду к месту командировки и обратно на 2020 год (на текущий финансовый год)</t>
  </si>
  <si>
    <t>2.4.1. Расчет иных выплат персоналу, за исключением фонда оплаты труда, работающему в бюджетных и автономных  учреждениях, расположенных в районах Крайнего Севера и приравненных к ним местностях, на 2020 год (на текущий финансовый год)</t>
  </si>
  <si>
    <t>на  2021 год
(на первый год планового периода)</t>
  </si>
  <si>
    <t>Электроэнергия</t>
  </si>
  <si>
    <t>кВтч</t>
  </si>
  <si>
    <t>Теплоэнергия</t>
  </si>
  <si>
    <t>35.30</t>
  </si>
  <si>
    <t>Канцтовары</t>
  </si>
  <si>
    <t>гКал</t>
  </si>
  <si>
    <t>м3</t>
  </si>
  <si>
    <t>ГАПОУ РС (Я) "ЯПТ им.Т.Г. Десяткина"</t>
  </si>
  <si>
    <t>директор</t>
  </si>
  <si>
    <t>заместители директора</t>
  </si>
  <si>
    <t>Начальники</t>
  </si>
  <si>
    <t>ведущие специалисты</t>
  </si>
  <si>
    <t>главные специалисты</t>
  </si>
  <si>
    <t>мастера п/о</t>
  </si>
  <si>
    <t>Директор</t>
  </si>
  <si>
    <t>Ведущий экономист</t>
  </si>
  <si>
    <t>Христофоров С.Р.</t>
  </si>
  <si>
    <t>Павлова А.П.</t>
  </si>
  <si>
    <t>44-96-11</t>
  </si>
  <si>
    <t>98701000</t>
  </si>
  <si>
    <t>98701001</t>
  </si>
  <si>
    <t xml:space="preserve">3.1.1. Расчет расходов на уплату земельного налога на  2020 год (на текущий финансовый год) </t>
  </si>
  <si>
    <t>ведущий экономист</t>
  </si>
  <si>
    <t xml:space="preserve">2.1.1. Расчет расходов на уплату водного налога при заборе воды из водного объекта на 2020 год (на текущий финансовый год) </t>
  </si>
  <si>
    <t>Якутск</t>
  </si>
  <si>
    <t xml:space="preserve">4.1.1. Расчет расходов на уплату транспортного налога на 2020 год (на текущий финансовый год) </t>
  </si>
  <si>
    <t>техник, секретарь руководителя</t>
  </si>
  <si>
    <t>руководитель фэо</t>
  </si>
  <si>
    <t>секретарь учебной части</t>
  </si>
  <si>
    <t>педагог доп образ, педа доп образ, соц педагог, пед организатор</t>
  </si>
  <si>
    <t>психолог, воспитатель общ, воспитатель,методист</t>
  </si>
  <si>
    <t>Заведущие, старший мастер</t>
  </si>
  <si>
    <t>старший дежурный бюро пропусков, дежурный бюро пропусков</t>
  </si>
  <si>
    <t>уборщица, мойщица, сторож упб</t>
  </si>
  <si>
    <t>повар,, электромонтер, сантехник, оператор кнс</t>
  </si>
  <si>
    <t>водители</t>
  </si>
  <si>
    <t>мастера по гравировке, сортировке, распилке, по оценке бр, обдировке, литью, гравировке, инженер-энергетик</t>
  </si>
  <si>
    <t>преподаватели, рук физ воспитания, рук мфцпк</t>
  </si>
  <si>
    <t>0008</t>
  </si>
  <si>
    <t>0009</t>
  </si>
  <si>
    <t>0010</t>
  </si>
  <si>
    <t>0011</t>
  </si>
  <si>
    <t>0012</t>
  </si>
  <si>
    <t>больничные листы</t>
  </si>
  <si>
    <t>премии</t>
  </si>
  <si>
    <t>начальники</t>
  </si>
  <si>
    <t>0</t>
  </si>
  <si>
    <t>2.1.1.2. Расчет компенсации работникам расходов по проезду к месту командировки и обратно на 2021 год (на первый год планового периода)</t>
  </si>
  <si>
    <t>550</t>
  </si>
  <si>
    <t>214</t>
  </si>
  <si>
    <t>замена молока денежной компенсацией при вредных условиях работы</t>
  </si>
  <si>
    <t>2.4.2. Расчет иных выплат персоналу, за исключением фонда оплаты труда, работающему в бюджетных и автономных  учреждениях, расположенных в районах Крайнего Севера и приравненных к ним местностях, на 2021 год (на первый год планового периода)</t>
  </si>
  <si>
    <t>14:36:101041:33</t>
  </si>
  <si>
    <t>14:36:101041:34</t>
  </si>
  <si>
    <t>14:18:100002:752</t>
  </si>
  <si>
    <t>14:36:101041:36</t>
  </si>
  <si>
    <t>земли населенных пунктов</t>
  </si>
  <si>
    <t>земли сельскохозяйственного назначения</t>
  </si>
  <si>
    <t>14:36:101041:35</t>
  </si>
  <si>
    <t>Mitsubishi canter</t>
  </si>
  <si>
    <t>ПАЗ-32050</t>
  </si>
  <si>
    <t>автобус</t>
  </si>
  <si>
    <t>микроавтобус</t>
  </si>
  <si>
    <t xml:space="preserve">Toyota Touring hiace </t>
  </si>
  <si>
    <t xml:space="preserve">УАЗ 220695-04 </t>
  </si>
  <si>
    <t>грузовое</t>
  </si>
  <si>
    <t>УАЗ-390945-360</t>
  </si>
  <si>
    <t>фермер</t>
  </si>
  <si>
    <t>В362ВХ14</t>
  </si>
  <si>
    <t>С938КА14</t>
  </si>
  <si>
    <t>Е976ВО14</t>
  </si>
  <si>
    <t>ГАЗ-САЗ 2506</t>
  </si>
  <si>
    <t>ДТ 7511</t>
  </si>
  <si>
    <t>Т-150</t>
  </si>
  <si>
    <t>Беларус-80</t>
  </si>
  <si>
    <t>МТЗ-82</t>
  </si>
  <si>
    <t>трактор</t>
  </si>
  <si>
    <t>Гардероб</t>
  </si>
  <si>
    <t>Электроэнегрия</t>
  </si>
  <si>
    <t>Вывоз ТКО</t>
  </si>
  <si>
    <t>Водоотведение/водоснабжение</t>
  </si>
  <si>
    <t xml:space="preserve">кВтч </t>
  </si>
  <si>
    <t>водоотведение/водоснабжение</t>
  </si>
  <si>
    <t>Услуги связи</t>
  </si>
  <si>
    <t>Транспортные услуги</t>
  </si>
  <si>
    <t>ед.</t>
  </si>
  <si>
    <t>итого по коду КОСГУ</t>
  </si>
  <si>
    <t>оказание услуг ГПХ</t>
  </si>
  <si>
    <t>приобретение бланков строгой отчетности (дипломы)</t>
  </si>
  <si>
    <t>медикаменты</t>
  </si>
  <si>
    <t>расходные материалы для текущего ремонта зданий и ос</t>
  </si>
  <si>
    <t>спецодежда для учебной практики</t>
  </si>
  <si>
    <t>приобретение прочих хозяйственных материалов</t>
  </si>
  <si>
    <t>расходные материалы для проведение учебной практики</t>
  </si>
  <si>
    <t>приобретение автозапчастей</t>
  </si>
  <si>
    <t>075 0704 123012100 111 211 ВБ</t>
  </si>
  <si>
    <t>075 0704 1230121100 112 212;  ВБ</t>
  </si>
  <si>
    <t>из них: основной персонал</t>
  </si>
  <si>
    <t>075 0704 1230121100 119 213 ВБ</t>
  </si>
  <si>
    <t>075 0704 1230121100 852 291 ВБ</t>
  </si>
  <si>
    <t>075 0704 1230121100 244 ВБ</t>
  </si>
  <si>
    <t>текущий ремонт оборудования</t>
  </si>
  <si>
    <t>текущий ремонт зданий и сооружений</t>
  </si>
  <si>
    <t>Диагностика автотранспорта, цехового и кухонного оборудования</t>
  </si>
  <si>
    <t>дезинфекция мягкого инвентаря</t>
  </si>
  <si>
    <t>приобретение и обновление программного обеспечения (эл ключи и сертификаты)</t>
  </si>
  <si>
    <t>размещение рекламы</t>
  </si>
  <si>
    <t>ведение платных групп</t>
  </si>
  <si>
    <t>за типографические услуги</t>
  </si>
  <si>
    <t>за платное обучение на курсах повышения квалификации, подготовке, переподготовке</t>
  </si>
  <si>
    <t>оргвзносы за участие в мероприятиях</t>
  </si>
  <si>
    <t>услуги банка</t>
  </si>
  <si>
    <t>услуги по регистрации ГБО в ГИБДД, диагностическая карта</t>
  </si>
  <si>
    <t>оказание услуг по техническому осмотру и оформлению страховых полисов ОСАГО</t>
  </si>
  <si>
    <t>публикация в газете, услуги журналиста</t>
  </si>
  <si>
    <t>содержание сайта</t>
  </si>
  <si>
    <t>широкоформатная печать на баннере</t>
  </si>
  <si>
    <t>услуги нотариуса</t>
  </si>
  <si>
    <t>штрафы за нарушение в законодательстве</t>
  </si>
  <si>
    <t>штрафы за нарушение законодательства о налогах и сборах</t>
  </si>
  <si>
    <t>штрафы за нарушение законодательства о закупках</t>
  </si>
  <si>
    <t>приобретение оборудования, мягкого инвентаря, прочих раходных материалов сроком эксплуатации более 12 мес</t>
  </si>
  <si>
    <t>увеличение стоимости материальных запасов (продукты)</t>
  </si>
  <si>
    <t>увеличение стоимости ГСМ</t>
  </si>
  <si>
    <t>увеличение стоимости строительных материалов</t>
  </si>
  <si>
    <t>спецодежда для проведение учебной практики</t>
  </si>
  <si>
    <t>приобретение подарочных призов, сертификатов</t>
  </si>
  <si>
    <t>075 0704 1230121100 851 291 ВБ</t>
  </si>
  <si>
    <t>услуги связи</t>
  </si>
  <si>
    <t>малые закупки</t>
  </si>
  <si>
    <t>телефон</t>
  </si>
  <si>
    <t>221</t>
  </si>
  <si>
    <t>транспортные услуги</t>
  </si>
  <si>
    <t>паром</t>
  </si>
  <si>
    <t>222</t>
  </si>
  <si>
    <t>9003</t>
  </si>
  <si>
    <t>9004</t>
  </si>
  <si>
    <t>0301</t>
  </si>
  <si>
    <t>0401</t>
  </si>
  <si>
    <t>0402</t>
  </si>
  <si>
    <t>0501</t>
  </si>
  <si>
    <t>223</t>
  </si>
  <si>
    <t>225</t>
  </si>
  <si>
    <t>226</t>
  </si>
  <si>
    <t>итого по коду КОСГУ 221</t>
  </si>
  <si>
    <t>итого по коду КОСГУ 222</t>
  </si>
  <si>
    <t>коммунальные услуги</t>
  </si>
  <si>
    <t>итого по коду КОСГУ 223</t>
  </si>
  <si>
    <t>ремонт оборудования</t>
  </si>
  <si>
    <t>диагностика авто</t>
  </si>
  <si>
    <t>диагностика</t>
  </si>
  <si>
    <t>0403</t>
  </si>
  <si>
    <t>дезинфекция</t>
  </si>
  <si>
    <t>0404</t>
  </si>
  <si>
    <t>итого по коду КОСГУ 225</t>
  </si>
  <si>
    <t>приобретение ПО</t>
  </si>
  <si>
    <t>реклама</t>
  </si>
  <si>
    <t>0502</t>
  </si>
  <si>
    <t>обучение</t>
  </si>
  <si>
    <t>0503</t>
  </si>
  <si>
    <t>типография</t>
  </si>
  <si>
    <t>0504</t>
  </si>
  <si>
    <t>платные группы, курсы повышения</t>
  </si>
  <si>
    <t>взносы за участие</t>
  </si>
  <si>
    <t>оргвзносы</t>
  </si>
  <si>
    <t>0505</t>
  </si>
  <si>
    <t>0506</t>
  </si>
  <si>
    <t>страхование</t>
  </si>
  <si>
    <t>ОСАГО</t>
  </si>
  <si>
    <t>0507</t>
  </si>
  <si>
    <t>реклама, газета, сайт</t>
  </si>
  <si>
    <t>нотариус</t>
  </si>
  <si>
    <t>0508</t>
  </si>
  <si>
    <t>помощь</t>
  </si>
  <si>
    <t>помощь, благотворительность</t>
  </si>
  <si>
    <t>0509</t>
  </si>
  <si>
    <t>оборудования</t>
  </si>
  <si>
    <t>0601</t>
  </si>
  <si>
    <t>310</t>
  </si>
  <si>
    <t>итого по коду КОСГУ 226</t>
  </si>
  <si>
    <t>итого по коду КОСГУ 310</t>
  </si>
  <si>
    <t>9006</t>
  </si>
  <si>
    <t>лекарства</t>
  </si>
  <si>
    <t>341</t>
  </si>
  <si>
    <t>0701</t>
  </si>
  <si>
    <t>итого по коду КОСГУ 341</t>
  </si>
  <si>
    <t>9007</t>
  </si>
  <si>
    <t>продукты</t>
  </si>
  <si>
    <t>342</t>
  </si>
  <si>
    <t>0801</t>
  </si>
  <si>
    <t>итого по коду КОСГУ 342</t>
  </si>
  <si>
    <t>9008</t>
  </si>
  <si>
    <t>ГСМ</t>
  </si>
  <si>
    <t>343</t>
  </si>
  <si>
    <t>0901</t>
  </si>
  <si>
    <t>итого по коду КОСГУ 343</t>
  </si>
  <si>
    <t>9009</t>
  </si>
  <si>
    <t>мягкий инвентарь</t>
  </si>
  <si>
    <t>спецодежда</t>
  </si>
  <si>
    <t>345</t>
  </si>
  <si>
    <t>1102</t>
  </si>
  <si>
    <t>итого по коду ГОСГУ 345</t>
  </si>
  <si>
    <t>9011</t>
  </si>
  <si>
    <t>расходные материалы</t>
  </si>
  <si>
    <t>итого по коду КОСГУ 346, 349</t>
  </si>
  <si>
    <t>1201</t>
  </si>
  <si>
    <t>9012</t>
  </si>
  <si>
    <t>услуги</t>
  </si>
  <si>
    <t xml:space="preserve">услуги   </t>
  </si>
  <si>
    <t>0405</t>
  </si>
  <si>
    <t xml:space="preserve">4.1.2. Расчет расходов на уплату транспортного налога на 2022 год (на первый год планового периода) </t>
  </si>
  <si>
    <t xml:space="preserve">4.1.3. Расчет расходов на уплату транспортного налога на 2023 год (на второй год планового периода) </t>
  </si>
  <si>
    <t>ремонт зданий и сооружений</t>
  </si>
  <si>
    <t>ремонт зданий</t>
  </si>
  <si>
    <t>на  2023 год 
(на первый год 
планового периода)</t>
  </si>
  <si>
    <t>на  2024 год 
(на второй год 
планового периода)</t>
  </si>
  <si>
    <t>января</t>
  </si>
  <si>
    <t xml:space="preserve">4.1.3. Расчет расходов на уплату транспортного налога на 2024 год (на второй год планового периода) </t>
  </si>
  <si>
    <t xml:space="preserve">4.1.2. Расчет расходов на уплату транспортного налога на 2023 год (на первый год планового периода) </t>
  </si>
  <si>
    <t>приемная комиссия</t>
  </si>
  <si>
    <t>на  2023 год
(на второй год планового периода)</t>
  </si>
  <si>
    <t>2.3.1. Расчет суточных при служебных командировках работникам учреждения на 2024 год (на очереной финансовый год)</t>
  </si>
  <si>
    <t>2.1.1.3. Расчет компенсации работникам расходов по проезду к месту командировки и обратно на 2023 год (на второй год планового периода)</t>
  </si>
  <si>
    <t>2.4.3.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местностях, на 2023 год (на второй год планового периода)</t>
  </si>
  <si>
    <t xml:space="preserve">3.1.3. Расчет расходов на уплату земельного налога на  2024 год (на второй год планового периода) </t>
  </si>
  <si>
    <t xml:space="preserve">3.1.2. Расчет расходов на уплату земельного налога на  2023 год (на первый год планового периода) </t>
  </si>
  <si>
    <t>прочие услуги</t>
  </si>
  <si>
    <t>итого по коду КОСГУ 227</t>
  </si>
  <si>
    <t>227</t>
  </si>
  <si>
    <t>прочие</t>
  </si>
  <si>
    <t>на  2024 год
(на текущий 
финансовый год)</t>
  </si>
  <si>
    <t>на  2025 год 
(на первый год 
планового периода)</t>
  </si>
  <si>
    <t>на  2026 год 
(на второй год 
планового периода)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</si>
  <si>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 2024 год 
(на текущий финансовый год)</t>
  </si>
  <si>
    <t>2.1.2. Расчет фонда оплаты труда на  2025 год (на первый год планового периода)</t>
  </si>
  <si>
    <t>2.1.3. Расчет фонда оплаты труда на  2026 год (на второй год планового периода)</t>
  </si>
  <si>
    <t>на  2024 год
(на текущий финансовый год)</t>
  </si>
  <si>
    <t>на  2025 год
(на первый год планового периода)</t>
  </si>
  <si>
    <t>на  2026 год
(на второй год планового периода)</t>
  </si>
  <si>
    <t>2.2.1. Расчет компенсации работникам расходов по найму жилого помещения в период командирования на 2024 год (на очереной финансовый год)</t>
  </si>
  <si>
    <t xml:space="preserve">Обоснования (расчеты) плановых показателей в части уплаты налога на имущество организаций и земельного налога 
на  2024 год и на плановый период 2025 и 2026 годов </t>
  </si>
  <si>
    <t xml:space="preserve">2.1.1. Расчет расходов на уплату налога на имущество организаций на  2024 год (на текущий финансовый год) </t>
  </si>
  <si>
    <t xml:space="preserve">2.1.2. Расчет расходов на уплату налога на имущество организаций на  2025 год (на первый год планового периода) </t>
  </si>
  <si>
    <t xml:space="preserve">2.1.3. Расчет расходов на уплату налога на имущество организаций на  2026 год (на второй год планового периода) </t>
  </si>
  <si>
    <t xml:space="preserve">Обоснования (расчеты) плановых показателей на уплату прочих налогов, сборов 
на  2024 год и на плановый период 2025 и 2026 годов </t>
  </si>
  <si>
    <t xml:space="preserve">4.1.1. Расчет расходов на уплату транспортного налога на 2024 год (на текущий финансовый год) </t>
  </si>
  <si>
    <t xml:space="preserve">4.1.2. Расчет расходов на уплату транспортного налога на 2025 год (на первый год планового периода) </t>
  </si>
  <si>
    <t xml:space="preserve">4.1.3. Расчет расходов на уплату транспортного налога на 2026 год (на второй год планового периода) </t>
  </si>
  <si>
    <t>075 0704 1230121100 853 293 ВБ</t>
  </si>
  <si>
    <t>075 0704 1230121100 853 296 ВБ</t>
  </si>
  <si>
    <t>штрафы за нарушение в законодательстве (задержки кураторства)</t>
  </si>
  <si>
    <t>штрафы за нарушение законодательства (задержки кураторства)</t>
  </si>
  <si>
    <t>Обоснования (расчеты) плановых показателей на закупку товаров, работ, услуг 
на 2024 год и на плановый период 2025 и 2026 годов 22</t>
  </si>
  <si>
    <t>2024</t>
  </si>
  <si>
    <t>8568160</t>
  </si>
  <si>
    <t>8548160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</si>
</sst>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000"/>
    <numFmt numFmtId="166" formatCode="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0000FF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i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"/>
      <family val="2"/>
      <charset val="204"/>
    </font>
    <font>
      <sz val="11"/>
      <color rgb="FFFF0000"/>
      <name val="Times New Roman Cyr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1298">
    <xf numFmtId="0" fontId="0" fillId="0" borderId="0" xfId="0"/>
    <xf numFmtId="49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6" fillId="0" borderId="0" xfId="2" applyFont="1" applyFill="1" applyBorder="1" applyAlignment="1">
      <alignment vertical="center"/>
    </xf>
    <xf numFmtId="0" fontId="7" fillId="0" borderId="0" xfId="0" applyNumberFormat="1" applyFont="1" applyFill="1" applyBorder="1" applyAlignment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Fill="1" applyAlignment="1"/>
    <xf numFmtId="0" fontId="3" fillId="0" borderId="0" xfId="0" applyFont="1" applyFill="1" applyBorder="1" applyAlignment="1">
      <alignment vertical="center" textRotation="90" wrapText="1"/>
    </xf>
    <xf numFmtId="0" fontId="8" fillId="0" borderId="0" xfId="0" applyFont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8" fillId="2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2" applyFont="1" applyFill="1"/>
    <xf numFmtId="0" fontId="17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vertical="center"/>
    </xf>
    <xf numFmtId="49" fontId="17" fillId="0" borderId="0" xfId="0" applyNumberFormat="1" applyFont="1" applyFill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/>
    <xf numFmtId="0" fontId="1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/>
    <xf numFmtId="0" fontId="2" fillId="2" borderId="0" xfId="0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4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7" fillId="2" borderId="0" xfId="0" applyNumberFormat="1" applyFont="1" applyFill="1" applyBorder="1" applyAlignment="1">
      <alignment horizontal="right" wrapText="1"/>
    </xf>
    <xf numFmtId="0" fontId="19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/>
    <xf numFmtId="0" fontId="19" fillId="2" borderId="0" xfId="0" applyNumberFormat="1" applyFont="1" applyFill="1" applyBorder="1" applyAlignment="1"/>
    <xf numFmtId="0" fontId="17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 wrapText="1"/>
    </xf>
    <xf numFmtId="165" fontId="17" fillId="2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vertical="center" wrapText="1"/>
    </xf>
    <xf numFmtId="0" fontId="17" fillId="2" borderId="10" xfId="0" applyFont="1" applyFill="1" applyBorder="1" applyAlignment="1"/>
    <xf numFmtId="0" fontId="18" fillId="2" borderId="0" xfId="0" applyFont="1" applyFill="1" applyBorder="1"/>
    <xf numFmtId="0" fontId="17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indent="4"/>
    </xf>
    <xf numFmtId="49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center" wrapText="1"/>
    </xf>
    <xf numFmtId="0" fontId="17" fillId="2" borderId="49" xfId="0" applyFont="1" applyFill="1" applyBorder="1"/>
    <xf numFmtId="0" fontId="17" fillId="2" borderId="0" xfId="0" applyFont="1" applyFill="1" applyBorder="1" applyAlignment="1"/>
    <xf numFmtId="0" fontId="18" fillId="2" borderId="0" xfId="0" applyFont="1" applyFill="1" applyAlignment="1">
      <alignment horizontal="left" wrapText="1"/>
    </xf>
    <xf numFmtId="49" fontId="17" fillId="2" borderId="16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/>
    </xf>
    <xf numFmtId="0" fontId="17" fillId="2" borderId="0" xfId="2" applyFont="1" applyFill="1"/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justify"/>
    </xf>
    <xf numFmtId="164" fontId="17" fillId="2" borderId="0" xfId="1" applyFont="1" applyFill="1" applyAlignment="1"/>
    <xf numFmtId="0" fontId="17" fillId="2" borderId="0" xfId="1" applyNumberFormat="1" applyFont="1" applyFill="1" applyAlignment="1"/>
    <xf numFmtId="0" fontId="18" fillId="2" borderId="0" xfId="0" applyNumberFormat="1" applyFont="1" applyFill="1" applyBorder="1" applyAlignment="1">
      <alignment wrapText="1"/>
    </xf>
    <xf numFmtId="49" fontId="17" fillId="2" borderId="0" xfId="0" applyNumberFormat="1" applyFont="1" applyFill="1" applyBorder="1" applyAlignment="1"/>
    <xf numFmtId="0" fontId="23" fillId="2" borderId="0" xfId="2" applyFont="1" applyFill="1" applyBorder="1" applyAlignment="1">
      <alignment vertical="center"/>
    </xf>
    <xf numFmtId="49" fontId="22" fillId="2" borderId="0" xfId="0" applyNumberFormat="1" applyFont="1" applyFill="1" applyBorder="1" applyAlignment="1"/>
    <xf numFmtId="0" fontId="18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left" vertical="center" wrapText="1" indent="4"/>
    </xf>
    <xf numFmtId="49" fontId="18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textRotation="90" wrapText="1"/>
    </xf>
    <xf numFmtId="0" fontId="18" fillId="2" borderId="0" xfId="0" applyFont="1" applyFill="1" applyBorder="1" applyAlignment="1">
      <alignment vertical="center"/>
    </xf>
    <xf numFmtId="0" fontId="24" fillId="2" borderId="0" xfId="0" applyFont="1" applyFill="1" applyAlignment="1"/>
    <xf numFmtId="0" fontId="25" fillId="2" borderId="0" xfId="0" applyFont="1" applyFill="1" applyBorder="1" applyAlignment="1">
      <alignment horizontal="right" wrapText="1"/>
    </xf>
    <xf numFmtId="165" fontId="24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vertical="center" wrapText="1"/>
    </xf>
    <xf numFmtId="49" fontId="17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49" fontId="17" fillId="2" borderId="0" xfId="0" applyNumberFormat="1" applyFont="1" applyFill="1"/>
    <xf numFmtId="0" fontId="19" fillId="2" borderId="0" xfId="0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19" fillId="2" borderId="0" xfId="0" applyFont="1" applyFill="1"/>
    <xf numFmtId="0" fontId="18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7" fillId="2" borderId="5" xfId="0" applyFont="1" applyFill="1" applyBorder="1"/>
    <xf numFmtId="0" fontId="3" fillId="2" borderId="0" xfId="0" applyFont="1" applyFill="1" applyAlignment="1"/>
    <xf numFmtId="0" fontId="16" fillId="2" borderId="0" xfId="0" applyNumberFormat="1" applyFont="1" applyFill="1" applyBorder="1" applyAlignment="1">
      <alignment horizontal="right" wrapText="1"/>
    </xf>
    <xf numFmtId="0" fontId="16" fillId="2" borderId="0" xfId="0" applyNumberFormat="1" applyFont="1" applyFill="1" applyBorder="1" applyAlignment="1">
      <alignment horizontal="left"/>
    </xf>
    <xf numFmtId="0" fontId="28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/>
    <xf numFmtId="0" fontId="28" fillId="2" borderId="0" xfId="0" applyNumberFormat="1" applyFont="1" applyFill="1" applyBorder="1" applyAlignment="1"/>
    <xf numFmtId="0" fontId="29" fillId="2" borderId="0" xfId="0" applyFont="1" applyFill="1"/>
    <xf numFmtId="0" fontId="26" fillId="2" borderId="0" xfId="0" applyFont="1" applyFill="1" applyAlignment="1">
      <alignment vertical="center"/>
    </xf>
    <xf numFmtId="0" fontId="29" fillId="2" borderId="0" xfId="0" applyFont="1" applyFill="1" applyBorder="1"/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/>
    <xf numFmtId="0" fontId="16" fillId="2" borderId="0" xfId="0" applyFont="1" applyFill="1" applyBorder="1"/>
    <xf numFmtId="49" fontId="16" fillId="2" borderId="0" xfId="0" applyNumberFormat="1" applyFont="1" applyFill="1" applyBorder="1" applyAlignment="1">
      <alignment horizontal="left" vertical="center" wrapText="1"/>
    </xf>
    <xf numFmtId="49" fontId="16" fillId="2" borderId="40" xfId="0" applyNumberFormat="1" applyFont="1" applyFill="1" applyBorder="1" applyAlignment="1">
      <alignment vertical="center" wrapText="1"/>
    </xf>
    <xf numFmtId="49" fontId="16" fillId="2" borderId="33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29" fillId="2" borderId="49" xfId="0" applyFont="1" applyFill="1" applyBorder="1"/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/>
    </xf>
    <xf numFmtId="0" fontId="16" fillId="2" borderId="0" xfId="2" applyFont="1" applyFill="1"/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justify"/>
    </xf>
    <xf numFmtId="164" fontId="16" fillId="2" borderId="0" xfId="1" applyFont="1" applyFill="1" applyAlignment="1"/>
    <xf numFmtId="0" fontId="16" fillId="2" borderId="0" xfId="1" applyNumberFormat="1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2" fillId="2" borderId="0" xfId="0" applyFont="1" applyFill="1" applyBorder="1" applyAlignment="1"/>
    <xf numFmtId="49" fontId="11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17" fillId="2" borderId="0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right" vertical="center"/>
    </xf>
    <xf numFmtId="49" fontId="32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17" fillId="2" borderId="28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/>
    <xf numFmtId="0" fontId="19" fillId="2" borderId="0" xfId="0" applyFont="1" applyFill="1" applyBorder="1"/>
    <xf numFmtId="0" fontId="7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2" borderId="0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/>
    <xf numFmtId="164" fontId="17" fillId="2" borderId="4" xfId="1" applyFont="1" applyFill="1" applyBorder="1" applyAlignment="1">
      <alignment horizontal="center" vertical="center" wrapText="1"/>
    </xf>
    <xf numFmtId="164" fontId="17" fillId="2" borderId="1" xfId="1" applyFont="1" applyFill="1" applyBorder="1" applyAlignment="1">
      <alignment horizontal="center" vertical="center" wrapText="1"/>
    </xf>
    <xf numFmtId="164" fontId="17" fillId="2" borderId="3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64" fontId="17" fillId="2" borderId="30" xfId="1" applyFont="1" applyFill="1" applyBorder="1" applyAlignment="1">
      <alignment horizontal="center" vertical="center" wrapText="1"/>
    </xf>
    <xf numFmtId="164" fontId="17" fillId="2" borderId="0" xfId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7" fillId="2" borderId="0" xfId="1" applyFont="1" applyFill="1"/>
    <xf numFmtId="14" fontId="17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164" fontId="19" fillId="2" borderId="0" xfId="1" applyFont="1" applyFill="1" applyBorder="1" applyAlignment="1">
      <alignment horizontal="center" vertical="top" wrapText="1"/>
    </xf>
    <xf numFmtId="164" fontId="17" fillId="2" borderId="0" xfId="1" applyFont="1" applyFill="1" applyBorder="1" applyAlignment="1">
      <alignment horizontal="left" vertical="center" wrapText="1"/>
    </xf>
    <xf numFmtId="164" fontId="17" fillId="2" borderId="0" xfId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2" xfId="0" applyNumberFormat="1" applyFont="1" applyFill="1" applyBorder="1" applyAlignment="1">
      <alignment vertical="center" wrapText="1"/>
    </xf>
    <xf numFmtId="14" fontId="17" fillId="2" borderId="7" xfId="0" applyNumberFormat="1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left"/>
    </xf>
    <xf numFmtId="164" fontId="17" fillId="2" borderId="0" xfId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vertical="center"/>
    </xf>
    <xf numFmtId="164" fontId="17" fillId="2" borderId="0" xfId="1" applyFont="1" applyFill="1" applyBorder="1" applyAlignment="1">
      <alignment vertical="center"/>
    </xf>
    <xf numFmtId="164" fontId="46" fillId="2" borderId="0" xfId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2" xfId="0" applyNumberFormat="1" applyFont="1" applyFill="1" applyBorder="1" applyAlignment="1">
      <alignment vertical="center" wrapText="1"/>
    </xf>
    <xf numFmtId="14" fontId="17" fillId="2" borderId="7" xfId="0" applyNumberFormat="1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left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64" fontId="17" fillId="2" borderId="0" xfId="0" applyNumberFormat="1" applyFont="1" applyFill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2" borderId="16" xfId="1" applyFont="1" applyFill="1" applyBorder="1" applyAlignment="1">
      <alignment horizontal="center" vertical="center" wrapText="1"/>
    </xf>
    <xf numFmtId="164" fontId="3" fillId="2" borderId="27" xfId="1" applyFont="1" applyFill="1" applyBorder="1" applyAlignment="1">
      <alignment horizontal="center" vertical="center" wrapText="1"/>
    </xf>
    <xf numFmtId="164" fontId="3" fillId="2" borderId="19" xfId="1" applyFont="1" applyFill="1" applyBorder="1" applyAlignment="1">
      <alignment horizontal="center" vertical="center" wrapText="1"/>
    </xf>
    <xf numFmtId="164" fontId="3" fillId="2" borderId="61" xfId="1" applyFont="1" applyFill="1" applyBorder="1" applyAlignment="1">
      <alignment horizontal="center" vertical="center" wrapText="1"/>
    </xf>
    <xf numFmtId="164" fontId="3" fillId="2" borderId="53" xfId="1" applyFont="1" applyFill="1" applyBorder="1" applyAlignment="1">
      <alignment horizontal="center" vertical="center" wrapText="1"/>
    </xf>
    <xf numFmtId="164" fontId="3" fillId="2" borderId="54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49" fontId="2" fillId="2" borderId="0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2" borderId="30" xfId="0" applyFont="1" applyFill="1" applyBorder="1" applyAlignment="1">
      <alignment horizontal="right" vertical="center"/>
    </xf>
    <xf numFmtId="0" fontId="17" fillId="2" borderId="31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/>
    </xf>
    <xf numFmtId="49" fontId="17" fillId="2" borderId="27" xfId="0" applyNumberFormat="1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64" fontId="17" fillId="2" borderId="7" xfId="1" applyFont="1" applyFill="1" applyBorder="1" applyAlignment="1">
      <alignment horizontal="center" vertical="center" wrapText="1"/>
    </xf>
    <xf numFmtId="164" fontId="17" fillId="2" borderId="2" xfId="1" applyFont="1" applyFill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164" fontId="17" fillId="2" borderId="15" xfId="1" applyFont="1" applyFill="1" applyBorder="1" applyAlignment="1">
      <alignment horizontal="center" vertical="center" wrapText="1"/>
    </xf>
    <xf numFmtId="164" fontId="17" fillId="2" borderId="16" xfId="1" applyFont="1" applyFill="1" applyBorder="1" applyAlignment="1">
      <alignment horizontal="center" vertical="center" wrapText="1"/>
    </xf>
    <xf numFmtId="164" fontId="17" fillId="2" borderId="27" xfId="1" applyFont="1" applyFill="1" applyBorder="1" applyAlignment="1">
      <alignment horizontal="center" vertical="center" wrapText="1"/>
    </xf>
    <xf numFmtId="164" fontId="17" fillId="2" borderId="17" xfId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left" wrapText="1"/>
    </xf>
    <xf numFmtId="49" fontId="17" fillId="2" borderId="20" xfId="0" applyNumberFormat="1" applyFont="1" applyFill="1" applyBorder="1" applyAlignment="1">
      <alignment horizontal="left" wrapText="1"/>
    </xf>
    <xf numFmtId="164" fontId="17" fillId="2" borderId="20" xfId="1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8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right" vertical="center"/>
    </xf>
    <xf numFmtId="49" fontId="17" fillId="2" borderId="1" xfId="0" applyNumberFormat="1" applyFont="1" applyFill="1" applyBorder="1" applyAlignment="1">
      <alignment horizontal="right" vertical="center"/>
    </xf>
    <xf numFmtId="49" fontId="17" fillId="2" borderId="30" xfId="0" applyNumberFormat="1" applyFont="1" applyFill="1" applyBorder="1" applyAlignment="1">
      <alignment horizontal="right" vertical="center"/>
    </xf>
    <xf numFmtId="49" fontId="17" fillId="2" borderId="40" xfId="0" applyNumberFormat="1" applyFont="1" applyFill="1" applyBorder="1" applyAlignment="1">
      <alignment horizontal="center" wrapText="1"/>
    </xf>
    <xf numFmtId="49" fontId="17" fillId="2" borderId="33" xfId="0" applyNumberFormat="1" applyFont="1" applyFill="1" applyBorder="1" applyAlignment="1">
      <alignment horizontal="center" wrapText="1"/>
    </xf>
    <xf numFmtId="49" fontId="17" fillId="2" borderId="34" xfId="0" applyNumberFormat="1" applyFont="1" applyFill="1" applyBorder="1" applyAlignment="1">
      <alignment horizontal="center" wrapText="1"/>
    </xf>
    <xf numFmtId="164" fontId="17" fillId="2" borderId="32" xfId="1" applyFont="1" applyFill="1" applyBorder="1" applyAlignment="1">
      <alignment horizontal="center" vertical="center" wrapText="1"/>
    </xf>
    <xf numFmtId="164" fontId="17" fillId="2" borderId="33" xfId="1" applyFont="1" applyFill="1" applyBorder="1" applyAlignment="1">
      <alignment horizontal="center" vertical="center" wrapText="1"/>
    </xf>
    <xf numFmtId="164" fontId="17" fillId="2" borderId="3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wrapText="1"/>
    </xf>
    <xf numFmtId="49" fontId="17" fillId="2" borderId="36" xfId="0" applyNumberFormat="1" applyFont="1" applyFill="1" applyBorder="1" applyAlignment="1">
      <alignment horizontal="center" wrapText="1"/>
    </xf>
    <xf numFmtId="49" fontId="17" fillId="2" borderId="16" xfId="0" applyNumberFormat="1" applyFont="1" applyFill="1" applyBorder="1" applyAlignment="1">
      <alignment horizontal="center" wrapText="1"/>
    </xf>
    <xf numFmtId="49" fontId="17" fillId="2" borderId="27" xfId="0" applyNumberFormat="1" applyFont="1" applyFill="1" applyBorder="1" applyAlignment="1">
      <alignment horizont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17" fillId="2" borderId="31" xfId="0" applyNumberFormat="1" applyFont="1" applyFill="1" applyBorder="1" applyAlignment="1">
      <alignment horizontal="center" wrapText="1"/>
    </xf>
    <xf numFmtId="49" fontId="17" fillId="2" borderId="24" xfId="0" applyNumberFormat="1" applyFont="1" applyFill="1" applyBorder="1" applyAlignment="1">
      <alignment horizontal="center" wrapText="1"/>
    </xf>
    <xf numFmtId="49" fontId="17" fillId="2" borderId="26" xfId="0" applyNumberFormat="1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49" fontId="17" fillId="2" borderId="38" xfId="0" applyNumberFormat="1" applyFont="1" applyFill="1" applyBorder="1" applyAlignment="1">
      <alignment horizontal="center" wrapText="1"/>
    </xf>
    <xf numFmtId="49" fontId="17" fillId="2" borderId="10" xfId="0" applyNumberFormat="1" applyFont="1" applyFill="1" applyBorder="1" applyAlignment="1">
      <alignment horizontal="center" wrapText="1"/>
    </xf>
    <xf numFmtId="49" fontId="17" fillId="2" borderId="11" xfId="0" applyNumberFormat="1" applyFont="1" applyFill="1" applyBorder="1" applyAlignment="1">
      <alignment horizontal="center" wrapText="1"/>
    </xf>
    <xf numFmtId="0" fontId="18" fillId="2" borderId="0" xfId="0" applyFont="1" applyFill="1" applyAlignment="1">
      <alignment horizontal="left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left"/>
    </xf>
    <xf numFmtId="164" fontId="2" fillId="2" borderId="23" xfId="1" applyFont="1" applyFill="1" applyBorder="1" applyAlignment="1">
      <alignment horizontal="center" vertical="center" wrapText="1"/>
    </xf>
    <xf numFmtId="164" fontId="2" fillId="2" borderId="24" xfId="1" applyFont="1" applyFill="1" applyBorder="1" applyAlignment="1">
      <alignment horizontal="center" vertical="center" wrapText="1"/>
    </xf>
    <xf numFmtId="164" fontId="2" fillId="2" borderId="26" xfId="1" applyFont="1" applyFill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 vertical="center"/>
    </xf>
    <xf numFmtId="164" fontId="2" fillId="2" borderId="25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164" fontId="2" fillId="2" borderId="22" xfId="1" applyFont="1" applyFill="1" applyBorder="1" applyAlignment="1">
      <alignment horizontal="center" vertical="center" wrapText="1"/>
    </xf>
    <xf numFmtId="164" fontId="2" fillId="2" borderId="39" xfId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64" fontId="3" fillId="2" borderId="58" xfId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164" fontId="3" fillId="2" borderId="42" xfId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164" fontId="3" fillId="2" borderId="14" xfId="1" applyFont="1" applyFill="1" applyBorder="1" applyAlignment="1">
      <alignment horizontal="center" vertical="center" wrapText="1"/>
    </xf>
    <xf numFmtId="164" fontId="3" fillId="2" borderId="37" xfId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4" fontId="3" fillId="2" borderId="20" xfId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left" wrapText="1"/>
    </xf>
    <xf numFmtId="49" fontId="32" fillId="2" borderId="2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164" fontId="2" fillId="2" borderId="15" xfId="1" applyFont="1" applyFill="1" applyBorder="1" applyAlignment="1">
      <alignment horizontal="center" vertical="center" wrapText="1"/>
    </xf>
    <xf numFmtId="164" fontId="2" fillId="2" borderId="16" xfId="1" applyFont="1" applyFill="1" applyBorder="1" applyAlignment="1">
      <alignment horizontal="center" vertical="center" wrapText="1"/>
    </xf>
    <xf numFmtId="164" fontId="2" fillId="2" borderId="27" xfId="1" applyFont="1" applyFill="1" applyBorder="1" applyAlignment="1">
      <alignment horizontal="center" vertical="center" wrapText="1"/>
    </xf>
    <xf numFmtId="164" fontId="2" fillId="2" borderId="17" xfId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wrapText="1"/>
    </xf>
    <xf numFmtId="49" fontId="3" fillId="2" borderId="26" xfId="0" applyNumberFormat="1" applyFont="1" applyFill="1" applyBorder="1" applyAlignment="1">
      <alignment horizontal="center" wrapText="1"/>
    </xf>
    <xf numFmtId="164" fontId="3" fillId="2" borderId="9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 wrapText="1"/>
    </xf>
    <xf numFmtId="164" fontId="2" fillId="2" borderId="9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 wrapText="1"/>
    </xf>
    <xf numFmtId="164" fontId="2" fillId="2" borderId="56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2" borderId="1" xfId="0" applyFont="1" applyFill="1" applyBorder="1" applyAlignment="1">
      <alignment horizontal="left" vertical="center" indent="4"/>
    </xf>
    <xf numFmtId="0" fontId="17" fillId="2" borderId="30" xfId="0" applyFont="1" applyFill="1" applyBorder="1" applyAlignment="1">
      <alignment horizontal="left" vertical="center" indent="4"/>
    </xf>
    <xf numFmtId="49" fontId="17" fillId="2" borderId="21" xfId="0" applyNumberFormat="1" applyFont="1" applyFill="1" applyBorder="1" applyAlignment="1">
      <alignment horizontal="center" vertical="center"/>
    </xf>
    <xf numFmtId="49" fontId="17" fillId="2" borderId="22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 indent="2"/>
    </xf>
    <xf numFmtId="0" fontId="17" fillId="2" borderId="20" xfId="0" applyFont="1" applyFill="1" applyBorder="1" applyAlignment="1">
      <alignment horizontal="left" vertical="center" wrapText="1" indent="2"/>
    </xf>
    <xf numFmtId="49" fontId="17" fillId="2" borderId="18" xfId="0" applyNumberFormat="1" applyFont="1" applyFill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left" vertical="center" indent="4"/>
    </xf>
    <xf numFmtId="0" fontId="17" fillId="2" borderId="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49" fontId="17" fillId="2" borderId="31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indent="4"/>
    </xf>
    <xf numFmtId="0" fontId="17" fillId="2" borderId="2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vertical="center" wrapText="1"/>
    </xf>
    <xf numFmtId="165" fontId="17" fillId="2" borderId="45" xfId="0" applyNumberFormat="1" applyFont="1" applyFill="1" applyBorder="1" applyAlignment="1">
      <alignment horizontal="center" wrapText="1"/>
    </xf>
    <xf numFmtId="165" fontId="17" fillId="2" borderId="32" xfId="0" applyNumberFormat="1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30" xfId="0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49" fontId="17" fillId="2" borderId="41" xfId="0" applyNumberFormat="1" applyFont="1" applyFill="1" applyBorder="1" applyAlignment="1">
      <alignment horizontal="center" vertical="center" wrapText="1"/>
    </xf>
    <xf numFmtId="49" fontId="17" fillId="2" borderId="43" xfId="0" applyNumberFormat="1" applyFont="1" applyFill="1" applyBorder="1" applyAlignment="1">
      <alignment horizontal="center" vertical="center" wrapText="1"/>
    </xf>
    <xf numFmtId="49" fontId="17" fillId="2" borderId="38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8" fillId="2" borderId="42" xfId="0" applyFont="1" applyFill="1" applyBorder="1" applyAlignment="1">
      <alignment horizontal="right" wrapText="1"/>
    </xf>
    <xf numFmtId="0" fontId="18" fillId="2" borderId="48" xfId="0" applyFont="1" applyFill="1" applyBorder="1" applyAlignment="1">
      <alignment horizontal="right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165" fontId="17" fillId="2" borderId="14" xfId="0" applyNumberFormat="1" applyFont="1" applyFill="1" applyBorder="1" applyAlignment="1">
      <alignment horizontal="center" wrapText="1"/>
    </xf>
    <xf numFmtId="165" fontId="17" fillId="2" borderId="15" xfId="0" applyNumberFormat="1" applyFont="1" applyFill="1" applyBorder="1" applyAlignment="1">
      <alignment horizontal="center" wrapText="1"/>
    </xf>
    <xf numFmtId="49" fontId="17" fillId="2" borderId="14" xfId="0" applyNumberFormat="1" applyFont="1" applyFill="1" applyBorder="1" applyAlignment="1">
      <alignment horizontal="center" wrapText="1"/>
    </xf>
    <xf numFmtId="0" fontId="17" fillId="2" borderId="37" xfId="0" applyFont="1" applyFill="1" applyBorder="1" applyAlignment="1">
      <alignment horizontal="center" wrapText="1"/>
    </xf>
    <xf numFmtId="165" fontId="17" fillId="2" borderId="19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49" fontId="17" fillId="2" borderId="19" xfId="0" applyNumberFormat="1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17" fillId="2" borderId="29" xfId="0" applyFont="1" applyFill="1" applyBorder="1" applyAlignment="1">
      <alignment horizontal="center" wrapText="1"/>
    </xf>
    <xf numFmtId="0" fontId="17" fillId="2" borderId="28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165" fontId="17" fillId="2" borderId="8" xfId="0" applyNumberFormat="1" applyFont="1" applyFill="1" applyBorder="1" applyAlignment="1">
      <alignment horizontal="center" wrapText="1"/>
    </xf>
    <xf numFmtId="49" fontId="17" fillId="2" borderId="7" xfId="0" applyNumberFormat="1" applyFont="1" applyFill="1" applyBorder="1" applyAlignment="1">
      <alignment horizontal="center" wrapText="1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164" fontId="17" fillId="2" borderId="44" xfId="1" applyFont="1" applyFill="1" applyBorder="1" applyAlignment="1">
      <alignment horizontal="center"/>
    </xf>
    <xf numFmtId="164" fontId="17" fillId="2" borderId="42" xfId="1" applyFont="1" applyFill="1" applyBorder="1" applyAlignment="1">
      <alignment horizontal="center"/>
    </xf>
    <xf numFmtId="164" fontId="17" fillId="2" borderId="9" xfId="1" applyFont="1" applyFill="1" applyBorder="1" applyAlignment="1">
      <alignment horizontal="center"/>
    </xf>
    <xf numFmtId="164" fontId="17" fillId="2" borderId="10" xfId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166" fontId="17" fillId="2" borderId="42" xfId="0" applyNumberFormat="1" applyFont="1" applyFill="1" applyBorder="1" applyAlignment="1">
      <alignment horizontal="center"/>
    </xf>
    <xf numFmtId="166" fontId="17" fillId="2" borderId="43" xfId="0" applyNumberFormat="1" applyFont="1" applyFill="1" applyBorder="1" applyAlignment="1">
      <alignment horizontal="center"/>
    </xf>
    <xf numFmtId="166" fontId="17" fillId="2" borderId="9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66" fontId="17" fillId="2" borderId="11" xfId="0" applyNumberFormat="1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164" fontId="43" fillId="2" borderId="23" xfId="1" applyFont="1" applyFill="1" applyBorder="1" applyAlignment="1">
      <alignment horizontal="center"/>
    </xf>
    <xf numFmtId="164" fontId="43" fillId="2" borderId="24" xfId="1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vertical="center" wrapText="1" indent="4"/>
    </xf>
    <xf numFmtId="0" fontId="17" fillId="2" borderId="19" xfId="0" applyFont="1" applyFill="1" applyBorder="1" applyAlignment="1">
      <alignment horizontal="left" vertical="center" wrapText="1" indent="4"/>
    </xf>
    <xf numFmtId="0" fontId="17" fillId="2" borderId="7" xfId="0" applyFont="1" applyFill="1" applyBorder="1" applyAlignment="1">
      <alignment horizontal="left" vertical="center" wrapText="1" indent="4"/>
    </xf>
    <xf numFmtId="165" fontId="17" fillId="2" borderId="21" xfId="0" applyNumberFormat="1" applyFont="1" applyFill="1" applyBorder="1" applyAlignment="1">
      <alignment horizontal="center" vertical="center" wrapText="1"/>
    </xf>
    <xf numFmtId="165" fontId="17" fillId="2" borderId="22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 indent="2"/>
    </xf>
    <xf numFmtId="0" fontId="17" fillId="2" borderId="19" xfId="0" applyFont="1" applyFill="1" applyBorder="1" applyAlignment="1">
      <alignment horizontal="left" vertical="center" wrapText="1" indent="2"/>
    </xf>
    <xf numFmtId="0" fontId="17" fillId="2" borderId="7" xfId="0" applyFont="1" applyFill="1" applyBorder="1" applyAlignment="1">
      <alignment horizontal="left" vertical="center" wrapText="1" indent="2"/>
    </xf>
    <xf numFmtId="165" fontId="17" fillId="2" borderId="18" xfId="0" applyNumberFormat="1" applyFont="1" applyFill="1" applyBorder="1" applyAlignment="1">
      <alignment horizontal="center" vertical="center" wrapText="1"/>
    </xf>
    <xf numFmtId="165" fontId="17" fillId="2" borderId="19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165" fontId="17" fillId="2" borderId="13" xfId="0" applyNumberFormat="1" applyFont="1" applyFill="1" applyBorder="1" applyAlignment="1">
      <alignment horizontal="center" vertical="center" wrapText="1"/>
    </xf>
    <xf numFmtId="165" fontId="17" fillId="2" borderId="14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164" fontId="17" fillId="2" borderId="22" xfId="1" applyFont="1" applyFill="1" applyBorder="1" applyAlignment="1">
      <alignment horizontal="center" vertical="center" wrapText="1"/>
    </xf>
    <xf numFmtId="164" fontId="17" fillId="2" borderId="22" xfId="1" applyFont="1" applyFill="1" applyBorder="1" applyAlignment="1">
      <alignment horizontal="center"/>
    </xf>
    <xf numFmtId="164" fontId="17" fillId="2" borderId="14" xfId="1" applyFont="1" applyFill="1" applyBorder="1" applyAlignment="1">
      <alignment horizontal="center" vertical="center" wrapText="1"/>
    </xf>
    <xf numFmtId="164" fontId="17" fillId="2" borderId="37" xfId="1" applyFont="1" applyFill="1" applyBorder="1" applyAlignment="1">
      <alignment horizontal="center" vertical="center" wrapText="1"/>
    </xf>
    <xf numFmtId="164" fontId="17" fillId="2" borderId="19" xfId="1" applyFont="1" applyFill="1" applyBorder="1" applyAlignment="1">
      <alignment horizontal="center" vertical="center" wrapText="1"/>
    </xf>
    <xf numFmtId="164" fontId="17" fillId="2" borderId="19" xfId="1" applyFont="1" applyFill="1" applyBorder="1" applyAlignment="1">
      <alignment horizontal="center"/>
    </xf>
    <xf numFmtId="164" fontId="17" fillId="2" borderId="14" xfId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2" borderId="27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164" fontId="43" fillId="2" borderId="32" xfId="1" applyFont="1" applyFill="1" applyBorder="1" applyAlignment="1">
      <alignment horizontal="center" vertical="center" wrapText="1"/>
    </xf>
    <xf numFmtId="164" fontId="43" fillId="2" borderId="33" xfId="1" applyFont="1" applyFill="1" applyBorder="1" applyAlignment="1">
      <alignment horizontal="center" vertical="center" wrapText="1"/>
    </xf>
    <xf numFmtId="164" fontId="43" fillId="2" borderId="34" xfId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center" wrapText="1"/>
    </xf>
    <xf numFmtId="49" fontId="17" fillId="2" borderId="19" xfId="0" applyNumberFormat="1" applyFont="1" applyFill="1" applyBorder="1" applyAlignment="1">
      <alignment horizontal="left" vertical="center" wrapText="1"/>
    </xf>
    <xf numFmtId="49" fontId="17" fillId="2" borderId="7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7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center" wrapText="1" indent="4"/>
    </xf>
    <xf numFmtId="0" fontId="3" fillId="2" borderId="7" xfId="0" applyNumberFormat="1" applyFont="1" applyFill="1" applyBorder="1" applyAlignment="1">
      <alignment horizontal="left" vertical="center" wrapText="1" indent="4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left" vertical="center" wrapText="1" indent="2"/>
    </xf>
    <xf numFmtId="0" fontId="3" fillId="2" borderId="7" xfId="0" applyNumberFormat="1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center" wrapText="1"/>
    </xf>
    <xf numFmtId="0" fontId="3" fillId="2" borderId="24" xfId="0" applyNumberFormat="1" applyFont="1" applyFill="1" applyBorder="1" applyAlignment="1">
      <alignment horizontal="center" wrapText="1"/>
    </xf>
    <xf numFmtId="0" fontId="3" fillId="2" borderId="26" xfId="0" applyNumberFormat="1" applyFont="1" applyFill="1" applyBorder="1" applyAlignment="1">
      <alignment horizontal="center" wrapText="1"/>
    </xf>
    <xf numFmtId="0" fontId="2" fillId="2" borderId="23" xfId="0" applyNumberFormat="1" applyFont="1" applyFill="1" applyBorder="1" applyAlignment="1">
      <alignment horizontal="center" wrapText="1"/>
    </xf>
    <xf numFmtId="0" fontId="2" fillId="2" borderId="24" xfId="0" applyNumberFormat="1" applyFont="1" applyFill="1" applyBorder="1" applyAlignment="1">
      <alignment horizontal="center" wrapText="1"/>
    </xf>
    <xf numFmtId="0" fontId="2" fillId="2" borderId="26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164" fontId="2" fillId="2" borderId="7" xfId="1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164" fontId="2" fillId="2" borderId="20" xfId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3" fillId="2" borderId="7" xfId="1" applyFont="1" applyFill="1" applyBorder="1" applyAlignment="1">
      <alignment horizontal="center" wrapText="1"/>
    </xf>
    <xf numFmtId="164" fontId="3" fillId="2" borderId="2" xfId="1" applyFont="1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 wrapText="1"/>
    </xf>
    <xf numFmtId="164" fontId="3" fillId="2" borderId="15" xfId="1" applyFont="1" applyFill="1" applyBorder="1" applyAlignment="1">
      <alignment horizontal="center" wrapText="1"/>
    </xf>
    <xf numFmtId="164" fontId="3" fillId="2" borderId="16" xfId="1" applyFont="1" applyFill="1" applyBorder="1" applyAlignment="1">
      <alignment horizontal="center" wrapText="1"/>
    </xf>
    <xf numFmtId="164" fontId="3" fillId="2" borderId="27" xfId="1" applyFont="1" applyFill="1" applyBorder="1" applyAlignment="1">
      <alignment horizontal="center" wrapText="1"/>
    </xf>
    <xf numFmtId="164" fontId="2" fillId="2" borderId="15" xfId="1" applyFont="1" applyFill="1" applyBorder="1" applyAlignment="1">
      <alignment horizontal="center" wrapText="1"/>
    </xf>
    <xf numFmtId="164" fontId="2" fillId="2" borderId="16" xfId="1" applyFont="1" applyFill="1" applyBorder="1" applyAlignment="1">
      <alignment horizontal="center" wrapText="1"/>
    </xf>
    <xf numFmtId="164" fontId="2" fillId="2" borderId="27" xfId="1" applyFont="1" applyFill="1" applyBorder="1" applyAlignment="1">
      <alignment horizontal="center" wrapText="1"/>
    </xf>
    <xf numFmtId="164" fontId="2" fillId="2" borderId="17" xfId="1" applyFont="1" applyFill="1" applyBorder="1" applyAlignment="1">
      <alignment horizontal="center" wrapText="1"/>
    </xf>
    <xf numFmtId="164" fontId="3" fillId="2" borderId="23" xfId="1" applyFont="1" applyFill="1" applyBorder="1" applyAlignment="1">
      <alignment horizontal="center" vertical="center" wrapText="1"/>
    </xf>
    <xf numFmtId="164" fontId="3" fillId="2" borderId="24" xfId="1" applyFont="1" applyFill="1" applyBorder="1" applyAlignment="1">
      <alignment horizontal="center" vertical="center" wrapText="1"/>
    </xf>
    <xf numFmtId="164" fontId="3" fillId="2" borderId="2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 vertical="center"/>
    </xf>
    <xf numFmtId="10" fontId="17" fillId="2" borderId="15" xfId="0" applyNumberFormat="1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17" fillId="2" borderId="9" xfId="1" applyFont="1" applyFill="1" applyBorder="1" applyAlignment="1">
      <alignment horizontal="center" vertical="center" wrapText="1"/>
    </xf>
    <xf numFmtId="164" fontId="17" fillId="2" borderId="10" xfId="1" applyFont="1" applyFill="1" applyBorder="1" applyAlignment="1">
      <alignment horizontal="center" vertical="center" wrapText="1"/>
    </xf>
    <xf numFmtId="164" fontId="17" fillId="2" borderId="11" xfId="1" applyFont="1" applyFill="1" applyBorder="1" applyAlignment="1">
      <alignment horizontal="center" vertical="center" wrapText="1"/>
    </xf>
    <xf numFmtId="164" fontId="17" fillId="2" borderId="56" xfId="1" applyFont="1" applyFill="1" applyBorder="1" applyAlignment="1">
      <alignment horizontal="center" vertical="center" wrapText="1"/>
    </xf>
    <xf numFmtId="164" fontId="43" fillId="2" borderId="32" xfId="0" applyNumberFormat="1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164" fontId="17" fillId="2" borderId="50" xfId="1" applyFont="1" applyFill="1" applyBorder="1" applyAlignment="1">
      <alignment horizontal="center" vertical="center"/>
    </xf>
    <xf numFmtId="164" fontId="17" fillId="2" borderId="9" xfId="1" applyFont="1" applyFill="1" applyBorder="1" applyAlignment="1">
      <alignment horizontal="center" vertical="center"/>
    </xf>
    <xf numFmtId="10" fontId="17" fillId="2" borderId="5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wrapText="1"/>
    </xf>
    <xf numFmtId="49" fontId="39" fillId="2" borderId="0" xfId="0" applyNumberFormat="1" applyFont="1" applyFill="1" applyBorder="1" applyAlignment="1">
      <alignment horizontal="left" vertical="center"/>
    </xf>
    <xf numFmtId="49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top"/>
    </xf>
    <xf numFmtId="49" fontId="17" fillId="2" borderId="10" xfId="0" applyNumberFormat="1" applyFont="1" applyFill="1" applyBorder="1" applyAlignment="1">
      <alignment horizontal="center"/>
    </xf>
    <xf numFmtId="0" fontId="17" fillId="2" borderId="10" xfId="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10" xfId="0" applyFont="1" applyFill="1" applyBorder="1" applyAlignment="1">
      <alignment horizontal="center" vertical="top"/>
    </xf>
    <xf numFmtId="49" fontId="17" fillId="2" borderId="10" xfId="0" applyNumberFormat="1" applyFont="1" applyFill="1" applyBorder="1" applyAlignment="1">
      <alignment horizontal="center" vertical="top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64" fontId="17" fillId="2" borderId="23" xfId="1" applyFont="1" applyFill="1" applyBorder="1" applyAlignment="1">
      <alignment horizontal="center" vertical="center"/>
    </xf>
    <xf numFmtId="164" fontId="17" fillId="2" borderId="24" xfId="1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right" vertical="center"/>
    </xf>
    <xf numFmtId="0" fontId="18" fillId="2" borderId="48" xfId="0" applyFont="1" applyFill="1" applyBorder="1" applyAlignment="1">
      <alignment horizontal="right" vertical="center"/>
    </xf>
    <xf numFmtId="10" fontId="17" fillId="2" borderId="7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7" fillId="2" borderId="15" xfId="0" applyNumberFormat="1" applyFont="1" applyFill="1" applyBorder="1" applyAlignment="1">
      <alignment horizontal="center" vertical="center"/>
    </xf>
    <xf numFmtId="10" fontId="17" fillId="2" borderId="19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7" fillId="2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3" borderId="20" xfId="0" applyNumberFormat="1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center" vertical="center" wrapText="1"/>
    </xf>
    <xf numFmtId="164" fontId="17" fillId="2" borderId="2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49" xfId="0" applyFont="1" applyFill="1" applyBorder="1" applyAlignment="1">
      <alignment horizontal="right" vertical="center"/>
    </xf>
    <xf numFmtId="164" fontId="17" fillId="2" borderId="10" xfId="1" applyFont="1" applyFill="1" applyBorder="1" applyAlignment="1">
      <alignment horizontal="center" vertical="center"/>
    </xf>
    <xf numFmtId="164" fontId="17" fillId="2" borderId="11" xfId="1" applyFont="1" applyFill="1" applyBorder="1" applyAlignment="1">
      <alignment horizontal="center" vertical="center"/>
    </xf>
    <xf numFmtId="164" fontId="17" fillId="2" borderId="15" xfId="1" applyFont="1" applyFill="1" applyBorder="1" applyAlignment="1">
      <alignment horizontal="center" vertical="center"/>
    </xf>
    <xf numFmtId="164" fontId="17" fillId="2" borderId="16" xfId="1" applyFont="1" applyFill="1" applyBorder="1" applyAlignment="1">
      <alignment horizontal="center" vertical="center"/>
    </xf>
    <xf numFmtId="164" fontId="17" fillId="2" borderId="27" xfId="1" applyFont="1" applyFill="1" applyBorder="1" applyAlignment="1">
      <alignment horizontal="center" vertical="center"/>
    </xf>
    <xf numFmtId="164" fontId="17" fillId="2" borderId="17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4" fontId="17" fillId="2" borderId="7" xfId="1" applyFont="1" applyFill="1" applyBorder="1" applyAlignment="1">
      <alignment horizontal="center" vertical="center"/>
    </xf>
    <xf numFmtId="164" fontId="17" fillId="2" borderId="2" xfId="1" applyFont="1" applyFill="1" applyBorder="1" applyAlignment="1">
      <alignment horizontal="center" vertical="center"/>
    </xf>
    <xf numFmtId="164" fontId="17" fillId="2" borderId="8" xfId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44" fillId="2" borderId="2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164" fontId="17" fillId="2" borderId="19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49" fontId="44" fillId="2" borderId="2" xfId="0" applyNumberFormat="1" applyFont="1" applyFill="1" applyBorder="1" applyAlignment="1">
      <alignment horizontal="center" vertical="center" wrapText="1"/>
    </xf>
    <xf numFmtId="49" fontId="44" fillId="2" borderId="20" xfId="0" applyNumberFormat="1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right" vertical="center"/>
    </xf>
    <xf numFmtId="164" fontId="43" fillId="2" borderId="23" xfId="0" applyNumberFormat="1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/>
    </xf>
    <xf numFmtId="0" fontId="17" fillId="2" borderId="10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 vertical="center"/>
    </xf>
    <xf numFmtId="164" fontId="17" fillId="2" borderId="29" xfId="1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/>
    </xf>
    <xf numFmtId="14" fontId="17" fillId="2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3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left" vertical="top" wrapText="1" indent="2"/>
    </xf>
    <xf numFmtId="49" fontId="3" fillId="2" borderId="2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left" vertical="center" wrapText="1"/>
    </xf>
    <xf numFmtId="49" fontId="18" fillId="2" borderId="19" xfId="0" applyNumberFormat="1" applyFont="1" applyFill="1" applyBorder="1" applyAlignment="1">
      <alignment horizontal="left" vertical="center" wrapText="1"/>
    </xf>
    <xf numFmtId="49" fontId="18" fillId="2" borderId="29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 indent="2"/>
    </xf>
    <xf numFmtId="49" fontId="22" fillId="2" borderId="8" xfId="0" applyNumberFormat="1" applyFont="1" applyFill="1" applyBorder="1" applyAlignment="1">
      <alignment horizontal="left" vertical="center" wrapText="1" indent="2"/>
    </xf>
    <xf numFmtId="49" fontId="22" fillId="2" borderId="19" xfId="0" applyNumberFormat="1" applyFont="1" applyFill="1" applyBorder="1" applyAlignment="1">
      <alignment horizontal="left" vertical="center" wrapText="1" indent="2"/>
    </xf>
    <xf numFmtId="49" fontId="22" fillId="2" borderId="7" xfId="0" applyNumberFormat="1" applyFont="1" applyFill="1" applyBorder="1" applyAlignment="1">
      <alignment horizontal="left" vertical="center" wrapText="1" indent="2"/>
    </xf>
    <xf numFmtId="0" fontId="17" fillId="2" borderId="56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49" fontId="17" fillId="2" borderId="20" xfId="0" applyNumberFormat="1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left" vertical="top" wrapText="1" indent="2"/>
    </xf>
    <xf numFmtId="49" fontId="17" fillId="2" borderId="20" xfId="0" applyNumberFormat="1" applyFont="1" applyFill="1" applyBorder="1" applyAlignment="1">
      <alignment horizontal="left" vertical="top" wrapText="1" indent="2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4" fontId="17" fillId="2" borderId="25" xfId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right"/>
    </xf>
    <xf numFmtId="0" fontId="18" fillId="2" borderId="48" xfId="0" applyFont="1" applyFill="1" applyBorder="1" applyAlignment="1">
      <alignment horizontal="right"/>
    </xf>
    <xf numFmtId="0" fontId="17" fillId="2" borderId="18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49" fontId="17" fillId="2" borderId="29" xfId="0" applyNumberFormat="1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left" wrapText="1"/>
    </xf>
    <xf numFmtId="49" fontId="17" fillId="2" borderId="19" xfId="0" applyNumberFormat="1" applyFont="1" applyFill="1" applyBorder="1" applyAlignment="1">
      <alignment horizontal="left" wrapText="1"/>
    </xf>
    <xf numFmtId="49" fontId="17" fillId="2" borderId="7" xfId="0" applyNumberFormat="1" applyFont="1" applyFill="1" applyBorder="1" applyAlignment="1">
      <alignment horizontal="left" wrapText="1"/>
    </xf>
    <xf numFmtId="0" fontId="17" fillId="2" borderId="2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43" fillId="2" borderId="42" xfId="1" applyFont="1" applyFill="1" applyBorder="1" applyAlignment="1">
      <alignment horizontal="center" vertical="center" wrapText="1"/>
    </xf>
    <xf numFmtId="164" fontId="17" fillId="2" borderId="61" xfId="1" applyFont="1" applyFill="1" applyBorder="1" applyAlignment="1">
      <alignment horizontal="center" vertical="center" wrapText="1"/>
    </xf>
    <xf numFmtId="164" fontId="17" fillId="2" borderId="53" xfId="1" applyFont="1" applyFill="1" applyBorder="1" applyAlignment="1">
      <alignment horizontal="center" vertical="center" wrapText="1"/>
    </xf>
    <xf numFmtId="164" fontId="17" fillId="2" borderId="58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49" fontId="17" fillId="2" borderId="23" xfId="1" applyNumberFormat="1" applyFont="1" applyFill="1" applyBorder="1" applyAlignment="1">
      <alignment horizontal="center" vertical="center" wrapText="1"/>
    </xf>
    <xf numFmtId="49" fontId="17" fillId="2" borderId="24" xfId="1" applyNumberFormat="1" applyFont="1" applyFill="1" applyBorder="1" applyAlignment="1">
      <alignment horizontal="center" vertical="center" wrapText="1"/>
    </xf>
    <xf numFmtId="49" fontId="17" fillId="2" borderId="26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8" fillId="2" borderId="49" xfId="0" applyFont="1" applyFill="1" applyBorder="1" applyAlignment="1">
      <alignment horizontal="right" vertical="center" wrapText="1"/>
    </xf>
    <xf numFmtId="0" fontId="43" fillId="2" borderId="31" xfId="0" applyFont="1" applyFill="1" applyBorder="1" applyAlignment="1">
      <alignment horizontal="center" wrapText="1"/>
    </xf>
    <xf numFmtId="0" fontId="43" fillId="2" borderId="24" xfId="0" applyFont="1" applyFill="1" applyBorder="1" applyAlignment="1">
      <alignment horizontal="center" wrapText="1"/>
    </xf>
    <xf numFmtId="0" fontId="43" fillId="2" borderId="26" xfId="0" applyFont="1" applyFill="1" applyBorder="1" applyAlignment="1">
      <alignment horizontal="center" wrapText="1"/>
    </xf>
    <xf numFmtId="164" fontId="43" fillId="2" borderId="23" xfId="1" applyFont="1" applyFill="1" applyBorder="1" applyAlignment="1">
      <alignment horizontal="center" vertical="center" wrapText="1"/>
    </xf>
    <xf numFmtId="164" fontId="43" fillId="2" borderId="24" xfId="1" applyFont="1" applyFill="1" applyBorder="1" applyAlignment="1">
      <alignment horizontal="center" vertical="center" wrapText="1"/>
    </xf>
    <xf numFmtId="164" fontId="43" fillId="2" borderId="26" xfId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center" vertical="center" wrapText="1"/>
    </xf>
    <xf numFmtId="164" fontId="17" fillId="2" borderId="1" xfId="1" applyFont="1" applyFill="1" applyBorder="1" applyAlignment="1">
      <alignment horizontal="center" vertical="center" wrapText="1"/>
    </xf>
    <xf numFmtId="164" fontId="17" fillId="2" borderId="3" xfId="1" applyFont="1" applyFill="1" applyBorder="1" applyAlignment="1">
      <alignment horizontal="center" vertical="center" wrapText="1"/>
    </xf>
    <xf numFmtId="164" fontId="17" fillId="2" borderId="23" xfId="1" applyFont="1" applyFill="1" applyBorder="1" applyAlignment="1">
      <alignment horizontal="center" vertical="center" wrapText="1"/>
    </xf>
    <xf numFmtId="164" fontId="17" fillId="2" borderId="24" xfId="1" applyFont="1" applyFill="1" applyBorder="1" applyAlignment="1">
      <alignment horizontal="center" vertical="center" wrapText="1"/>
    </xf>
    <xf numFmtId="164" fontId="17" fillId="2" borderId="26" xfId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164" fontId="19" fillId="2" borderId="7" xfId="1" applyFont="1" applyFill="1" applyBorder="1" applyAlignment="1">
      <alignment horizontal="center" vertical="top" wrapText="1"/>
    </xf>
    <xf numFmtId="164" fontId="19" fillId="2" borderId="2" xfId="1" applyFont="1" applyFill="1" applyBorder="1" applyAlignment="1">
      <alignment horizontal="center" vertical="top" wrapText="1"/>
    </xf>
    <xf numFmtId="164" fontId="19" fillId="2" borderId="8" xfId="1" applyFont="1" applyFill="1" applyBorder="1" applyAlignment="1">
      <alignment horizontal="center" vertical="top" wrapText="1"/>
    </xf>
    <xf numFmtId="164" fontId="17" fillId="2" borderId="25" xfId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left" wrapText="1"/>
    </xf>
    <xf numFmtId="49" fontId="24" fillId="2" borderId="19" xfId="0" applyNumberFormat="1" applyFont="1" applyFill="1" applyBorder="1" applyAlignment="1">
      <alignment horizontal="left" wrapText="1"/>
    </xf>
    <xf numFmtId="49" fontId="24" fillId="2" borderId="7" xfId="0" applyNumberFormat="1" applyFont="1" applyFill="1" applyBorder="1" applyAlignment="1">
      <alignment horizontal="left" wrapText="1"/>
    </xf>
    <xf numFmtId="49" fontId="17" fillId="2" borderId="12" xfId="0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49" fontId="17" fillId="2" borderId="27" xfId="1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17" fillId="2" borderId="42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55" xfId="0" applyNumberFormat="1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33" xfId="0" applyNumberFormat="1" applyFont="1" applyFill="1" applyBorder="1" applyAlignment="1">
      <alignment horizontal="center" vertical="center" wrapText="1"/>
    </xf>
    <xf numFmtId="49" fontId="17" fillId="2" borderId="34" xfId="0" applyNumberFormat="1" applyFont="1" applyFill="1" applyBorder="1" applyAlignment="1">
      <alignment horizontal="center" vertical="center" wrapText="1"/>
    </xf>
    <xf numFmtId="49" fontId="17" fillId="2" borderId="32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2" borderId="9" xfId="0" applyFont="1" applyFill="1" applyBorder="1" applyAlignment="1">
      <alignment horizontal="center" vertical="center" textRotation="90" wrapText="1"/>
    </xf>
    <xf numFmtId="0" fontId="17" fillId="2" borderId="1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textRotation="90" wrapText="1"/>
    </xf>
    <xf numFmtId="164" fontId="19" fillId="2" borderId="19" xfId="1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164" fontId="17" fillId="2" borderId="6" xfId="1" applyFont="1" applyFill="1" applyBorder="1" applyAlignment="1">
      <alignment horizontal="center" vertical="center" wrapText="1"/>
    </xf>
    <xf numFmtId="164" fontId="17" fillId="2" borderId="0" xfId="1" applyFont="1" applyFill="1" applyBorder="1" applyAlignment="1">
      <alignment horizontal="center" vertical="center" wrapText="1"/>
    </xf>
    <xf numFmtId="164" fontId="17" fillId="2" borderId="5" xfId="1" applyFont="1" applyFill="1" applyBorder="1" applyAlignment="1">
      <alignment horizontal="center" vertical="center" wrapText="1"/>
    </xf>
    <xf numFmtId="164" fontId="17" fillId="2" borderId="42" xfId="1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49" fontId="17" fillId="2" borderId="41" xfId="0" applyNumberFormat="1" applyFont="1" applyFill="1" applyBorder="1" applyAlignment="1">
      <alignment horizontal="center" vertical="center"/>
    </xf>
    <xf numFmtId="49" fontId="17" fillId="2" borderId="43" xfId="0" applyNumberFormat="1" applyFont="1" applyFill="1" applyBorder="1" applyAlignment="1">
      <alignment horizontal="center" vertical="center"/>
    </xf>
    <xf numFmtId="49" fontId="17" fillId="2" borderId="51" xfId="0" applyNumberFormat="1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49" fontId="17" fillId="2" borderId="52" xfId="0" applyNumberFormat="1" applyFont="1" applyFill="1" applyBorder="1" applyAlignment="1">
      <alignment horizontal="center" vertical="center"/>
    </xf>
    <xf numFmtId="49" fontId="17" fillId="2" borderId="53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49" fontId="17" fillId="2" borderId="44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9" fontId="18" fillId="2" borderId="44" xfId="0" applyNumberFormat="1" applyFont="1" applyFill="1" applyBorder="1" applyAlignment="1">
      <alignment horizontal="center" vertical="center"/>
    </xf>
    <xf numFmtId="49" fontId="18" fillId="2" borderId="43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164" fontId="17" fillId="2" borderId="44" xfId="1" applyFont="1" applyFill="1" applyBorder="1" applyAlignment="1">
      <alignment horizontal="center" vertical="center" wrapText="1"/>
    </xf>
    <xf numFmtId="164" fontId="17" fillId="2" borderId="43" xfId="1" applyFont="1" applyFill="1" applyBorder="1" applyAlignment="1">
      <alignment horizontal="center" vertical="center" wrapText="1"/>
    </xf>
    <xf numFmtId="49" fontId="18" fillId="2" borderId="44" xfId="1" applyNumberFormat="1" applyFont="1" applyFill="1" applyBorder="1" applyAlignment="1">
      <alignment horizontal="center" vertical="center"/>
    </xf>
    <xf numFmtId="49" fontId="18" fillId="2" borderId="43" xfId="1" applyNumberFormat="1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horizontal="center" vertical="center"/>
    </xf>
    <xf numFmtId="49" fontId="18" fillId="2" borderId="11" xfId="1" applyNumberFormat="1" applyFont="1" applyFill="1" applyBorder="1" applyAlignment="1">
      <alignment horizontal="center" vertical="center"/>
    </xf>
    <xf numFmtId="49" fontId="17" fillId="2" borderId="23" xfId="1" applyNumberFormat="1" applyFont="1" applyFill="1" applyBorder="1" applyAlignment="1">
      <alignment horizontal="center" vertical="center"/>
    </xf>
    <xf numFmtId="49" fontId="17" fillId="2" borderId="26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49" fontId="16" fillId="2" borderId="10" xfId="0" applyNumberFormat="1" applyFont="1" applyFill="1" applyBorder="1" applyAlignment="1">
      <alignment horizontal="center" vertical="top"/>
    </xf>
    <xf numFmtId="49" fontId="16" fillId="2" borderId="22" xfId="0" applyNumberFormat="1" applyFont="1" applyFill="1" applyBorder="1" applyAlignment="1">
      <alignment horizontal="center" vertical="center" wrapText="1"/>
    </xf>
    <xf numFmtId="49" fontId="16" fillId="2" borderId="39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 wrapText="1"/>
    </xf>
    <xf numFmtId="0" fontId="26" fillId="2" borderId="49" xfId="0" applyFont="1" applyFill="1" applyBorder="1" applyAlignment="1">
      <alignment horizontal="right" vertical="center" wrapText="1"/>
    </xf>
    <xf numFmtId="0" fontId="16" fillId="2" borderId="31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0" fontId="16" fillId="2" borderId="10" xfId="1" applyNumberFormat="1" applyFont="1" applyFill="1" applyBorder="1" applyAlignment="1">
      <alignment horizontal="center"/>
    </xf>
    <xf numFmtId="49" fontId="16" fillId="2" borderId="19" xfId="0" applyNumberFormat="1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49" fontId="26" fillId="2" borderId="13" xfId="0" applyNumberFormat="1" applyFont="1" applyFill="1" applyBorder="1" applyAlignment="1">
      <alignment horizontal="right" vertical="center" wrapText="1"/>
    </xf>
    <xf numFmtId="49" fontId="26" fillId="2" borderId="14" xfId="0" applyNumberFormat="1" applyFont="1" applyFill="1" applyBorder="1" applyAlignment="1">
      <alignment horizontal="right" vertical="center" wrapText="1"/>
    </xf>
    <xf numFmtId="49" fontId="26" fillId="2" borderId="37" xfId="0" applyNumberFormat="1" applyFont="1" applyFill="1" applyBorder="1" applyAlignment="1">
      <alignment horizontal="right" vertical="center" wrapText="1"/>
    </xf>
    <xf numFmtId="49" fontId="16" fillId="2" borderId="28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49" fontId="16" fillId="2" borderId="37" xfId="0" applyNumberFormat="1" applyFont="1" applyFill="1" applyBorder="1" applyAlignment="1">
      <alignment horizontal="center" vertical="center" wrapText="1"/>
    </xf>
    <xf numFmtId="49" fontId="16" fillId="2" borderId="57" xfId="0" applyNumberFormat="1" applyFont="1" applyFill="1" applyBorder="1" applyAlignment="1">
      <alignment horizontal="center" vertical="center" wrapText="1"/>
    </xf>
    <xf numFmtId="49" fontId="16" fillId="2" borderId="50" xfId="0" applyNumberFormat="1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16" fillId="2" borderId="21" xfId="0" applyNumberFormat="1" applyFont="1" applyFill="1" applyBorder="1" applyAlignment="1">
      <alignment horizontal="center" vertical="center" wrapText="1"/>
    </xf>
    <xf numFmtId="49" fontId="16" fillId="2" borderId="23" xfId="0" applyNumberFormat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wrapText="1"/>
    </xf>
    <xf numFmtId="49" fontId="16" fillId="2" borderId="27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26" fillId="2" borderId="15" xfId="0" applyNumberFormat="1" applyFont="1" applyFill="1" applyBorder="1" applyAlignment="1">
      <alignment horizontal="right" vertical="center" wrapText="1"/>
    </xf>
    <xf numFmtId="49" fontId="26" fillId="2" borderId="0" xfId="0" applyNumberFormat="1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right" vertical="center" wrapText="1"/>
    </xf>
    <xf numFmtId="0" fontId="27" fillId="2" borderId="49" xfId="0" applyFont="1" applyFill="1" applyBorder="1" applyAlignment="1">
      <alignment horizontal="right" vertical="center" wrapText="1"/>
    </xf>
    <xf numFmtId="0" fontId="16" fillId="2" borderId="26" xfId="0" applyFont="1" applyFill="1" applyBorder="1" applyAlignment="1">
      <alignment horizontal="center" wrapText="1"/>
    </xf>
    <xf numFmtId="49" fontId="27" fillId="2" borderId="22" xfId="0" applyNumberFormat="1" applyFont="1" applyFill="1" applyBorder="1" applyAlignment="1">
      <alignment horizontal="right" vertical="center" wrapText="1"/>
    </xf>
    <xf numFmtId="49" fontId="16" fillId="2" borderId="7" xfId="0" applyNumberFormat="1" applyFont="1" applyFill="1" applyBorder="1" applyAlignment="1">
      <alignment horizont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49" fontId="16" fillId="2" borderId="27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right" vertical="center"/>
    </xf>
    <xf numFmtId="49" fontId="29" fillId="2" borderId="1" xfId="0" applyNumberFormat="1" applyFont="1" applyFill="1" applyBorder="1" applyAlignment="1">
      <alignment horizontal="right" vertical="center"/>
    </xf>
    <xf numFmtId="49" fontId="29" fillId="2" borderId="30" xfId="0" applyNumberFormat="1" applyFont="1" applyFill="1" applyBorder="1" applyAlignment="1">
      <alignment horizontal="right" vertical="center"/>
    </xf>
    <xf numFmtId="49" fontId="29" fillId="2" borderId="40" xfId="0" applyNumberFormat="1" applyFont="1" applyFill="1" applyBorder="1" applyAlignment="1">
      <alignment horizontal="center" wrapText="1"/>
    </xf>
    <xf numFmtId="49" fontId="29" fillId="2" borderId="33" xfId="0" applyNumberFormat="1" applyFont="1" applyFill="1" applyBorder="1" applyAlignment="1">
      <alignment horizontal="center" wrapText="1"/>
    </xf>
    <xf numFmtId="49" fontId="29" fillId="2" borderId="34" xfId="0" applyNumberFormat="1" applyFont="1" applyFill="1" applyBorder="1" applyAlignment="1">
      <alignment horizontal="center" wrapText="1"/>
    </xf>
    <xf numFmtId="49" fontId="16" fillId="2" borderId="57" xfId="0" applyNumberFormat="1" applyFont="1" applyFill="1" applyBorder="1" applyAlignment="1">
      <alignment horizontal="center" wrapText="1"/>
    </xf>
    <xf numFmtId="49" fontId="16" fillId="2" borderId="50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2" borderId="13" xfId="0" applyNumberFormat="1" applyFont="1" applyFill="1" applyBorder="1" applyAlignment="1">
      <alignment horizontal="center" wrapText="1"/>
    </xf>
    <xf numFmtId="49" fontId="16" fillId="2" borderId="14" xfId="0" applyNumberFormat="1" applyFont="1" applyFill="1" applyBorder="1" applyAlignment="1">
      <alignment horizont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left"/>
    </xf>
    <xf numFmtId="0" fontId="16" fillId="2" borderId="10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17" fillId="2" borderId="0" xfId="0" applyNumberFormat="1" applyFont="1" applyFill="1" applyBorder="1" applyAlignment="1">
      <alignment horizontal="left"/>
    </xf>
    <xf numFmtId="0" fontId="20" fillId="2" borderId="1" xfId="2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49" fontId="37" fillId="2" borderId="0" xfId="0" applyNumberFormat="1" applyFont="1" applyFill="1" applyBorder="1" applyAlignment="1">
      <alignment horizontal="left" wrapText="1"/>
    </xf>
    <xf numFmtId="0" fontId="38" fillId="0" borderId="0" xfId="0" applyFont="1" applyAlignment="1">
      <alignment horizontal="left" wrapText="1"/>
    </xf>
    <xf numFmtId="49" fontId="17" fillId="2" borderId="55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0" fontId="17" fillId="2" borderId="60" xfId="0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wrapText="1"/>
    </xf>
    <xf numFmtId="49" fontId="19" fillId="2" borderId="12" xfId="0" applyNumberFormat="1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vertical="center" wrapText="1"/>
    </xf>
    <xf numFmtId="49" fontId="17" fillId="2" borderId="18" xfId="0" applyNumberFormat="1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49" fontId="17" fillId="2" borderId="21" xfId="0" applyNumberFormat="1" applyFont="1" applyFill="1" applyBorder="1" applyAlignment="1">
      <alignment horizontal="center" wrapText="1"/>
    </xf>
    <xf numFmtId="49" fontId="17" fillId="2" borderId="22" xfId="0" applyNumberFormat="1" applyFont="1" applyFill="1" applyBorder="1" applyAlignment="1">
      <alignment horizontal="center" wrapText="1"/>
    </xf>
    <xf numFmtId="49" fontId="43" fillId="2" borderId="7" xfId="0" applyNumberFormat="1" applyFont="1" applyFill="1" applyBorder="1" applyAlignment="1">
      <alignment horizontal="center" vertical="center" wrapText="1"/>
    </xf>
    <xf numFmtId="49" fontId="43" fillId="2" borderId="2" xfId="0" applyNumberFormat="1" applyFont="1" applyFill="1" applyBorder="1" applyAlignment="1">
      <alignment horizontal="center" vertical="center" wrapText="1"/>
    </xf>
    <xf numFmtId="49" fontId="43" fillId="2" borderId="8" xfId="0" applyNumberFormat="1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right" vertical="center" wrapText="1"/>
    </xf>
    <xf numFmtId="49" fontId="17" fillId="2" borderId="2" xfId="0" applyNumberFormat="1" applyFont="1" applyFill="1" applyBorder="1" applyAlignment="1">
      <alignment horizontal="right" vertical="center" wrapText="1"/>
    </xf>
    <xf numFmtId="49" fontId="17" fillId="2" borderId="20" xfId="0" applyNumberFormat="1" applyFont="1" applyFill="1" applyBorder="1" applyAlignment="1">
      <alignment horizontal="right" vertical="center" wrapText="1"/>
    </xf>
    <xf numFmtId="49" fontId="43" fillId="2" borderId="28" xfId="0" applyNumberFormat="1" applyFont="1" applyFill="1" applyBorder="1" applyAlignment="1">
      <alignment horizontal="center" wrapText="1"/>
    </xf>
    <xf numFmtId="49" fontId="43" fillId="2" borderId="2" xfId="0" applyNumberFormat="1" applyFont="1" applyFill="1" applyBorder="1" applyAlignment="1">
      <alignment horizontal="center" wrapText="1"/>
    </xf>
    <xf numFmtId="49" fontId="43" fillId="2" borderId="8" xfId="0" applyNumberFormat="1" applyFont="1" applyFill="1" applyBorder="1" applyAlignment="1">
      <alignment horizontal="center" wrapText="1"/>
    </xf>
    <xf numFmtId="164" fontId="43" fillId="2" borderId="7" xfId="1" applyFont="1" applyFill="1" applyBorder="1" applyAlignment="1">
      <alignment horizontal="center" vertical="center" wrapText="1"/>
    </xf>
    <xf numFmtId="164" fontId="43" fillId="2" borderId="2" xfId="1" applyFont="1" applyFill="1" applyBorder="1" applyAlignment="1">
      <alignment horizontal="center" vertical="center" wrapText="1"/>
    </xf>
    <xf numFmtId="164" fontId="43" fillId="2" borderId="8" xfId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right" vertical="center" wrapText="1"/>
    </xf>
    <xf numFmtId="49" fontId="43" fillId="2" borderId="7" xfId="0" applyNumberFormat="1" applyFont="1" applyFill="1" applyBorder="1" applyAlignment="1">
      <alignment horizontal="center" wrapText="1"/>
    </xf>
    <xf numFmtId="49" fontId="44" fillId="2" borderId="7" xfId="0" applyNumberFormat="1" applyFont="1" applyFill="1" applyBorder="1" applyAlignment="1">
      <alignment horizontal="center" vertical="center" wrapText="1"/>
    </xf>
    <xf numFmtId="49" fontId="44" fillId="2" borderId="8" xfId="0" applyNumberFormat="1" applyFont="1" applyFill="1" applyBorder="1" applyAlignment="1">
      <alignment horizontal="center" vertical="center" wrapText="1"/>
    </xf>
    <xf numFmtId="49" fontId="44" fillId="2" borderId="7" xfId="0" applyNumberFormat="1" applyFont="1" applyFill="1" applyBorder="1" applyAlignment="1">
      <alignment horizontal="center" wrapText="1"/>
    </xf>
    <xf numFmtId="49" fontId="44" fillId="2" borderId="2" xfId="0" applyNumberFormat="1" applyFont="1" applyFill="1" applyBorder="1" applyAlignment="1">
      <alignment horizontal="center" wrapText="1"/>
    </xf>
    <xf numFmtId="49" fontId="44" fillId="2" borderId="8" xfId="0" applyNumberFormat="1" applyFont="1" applyFill="1" applyBorder="1" applyAlignment="1">
      <alignment horizontal="center" wrapText="1"/>
    </xf>
    <xf numFmtId="164" fontId="44" fillId="2" borderId="7" xfId="1" applyFont="1" applyFill="1" applyBorder="1" applyAlignment="1">
      <alignment horizontal="center" vertical="center" wrapText="1"/>
    </xf>
    <xf numFmtId="164" fontId="44" fillId="2" borderId="2" xfId="1" applyFont="1" applyFill="1" applyBorder="1" applyAlignment="1">
      <alignment horizontal="center" vertical="center" wrapText="1"/>
    </xf>
    <xf numFmtId="164" fontId="44" fillId="2" borderId="8" xfId="1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/>
    </xf>
    <xf numFmtId="0" fontId="44" fillId="2" borderId="2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49" fontId="44" fillId="2" borderId="4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 wrapText="1"/>
    </xf>
    <xf numFmtId="49" fontId="44" fillId="2" borderId="28" xfId="0" applyNumberFormat="1" applyFont="1" applyFill="1" applyBorder="1" applyAlignment="1">
      <alignment horizontal="right" vertical="center" wrapText="1"/>
    </xf>
    <xf numFmtId="49" fontId="44" fillId="2" borderId="2" xfId="0" applyNumberFormat="1" applyFont="1" applyFill="1" applyBorder="1" applyAlignment="1">
      <alignment horizontal="right" vertical="center" wrapText="1"/>
    </xf>
    <xf numFmtId="49" fontId="44" fillId="2" borderId="8" xfId="0" applyNumberFormat="1" applyFont="1" applyFill="1" applyBorder="1" applyAlignment="1">
      <alignment horizontal="right" vertical="center" wrapText="1"/>
    </xf>
    <xf numFmtId="49" fontId="17" fillId="2" borderId="7" xfId="0" applyNumberFormat="1" applyFont="1" applyFill="1" applyBorder="1" applyAlignment="1">
      <alignment horizontal="right" vertical="center" wrapText="1"/>
    </xf>
    <xf numFmtId="0" fontId="45" fillId="2" borderId="2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164" fontId="18" fillId="2" borderId="7" xfId="1" applyFont="1" applyFill="1" applyBorder="1" applyAlignment="1">
      <alignment horizontal="center" vertical="center" wrapText="1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8" xfId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45" fillId="2" borderId="7" xfId="0" applyFont="1" applyFill="1" applyBorder="1" applyAlignment="1">
      <alignment horizontal="center"/>
    </xf>
    <xf numFmtId="49" fontId="17" fillId="2" borderId="55" xfId="0" applyNumberFormat="1" applyFont="1" applyFill="1" applyBorder="1" applyAlignment="1">
      <alignment horizontal="right" vertical="center" wrapText="1"/>
    </xf>
    <xf numFmtId="49" fontId="17" fillId="2" borderId="1" xfId="0" applyNumberFormat="1" applyFont="1" applyFill="1" applyBorder="1" applyAlignment="1">
      <alignment horizontal="right" vertical="center" wrapText="1"/>
    </xf>
    <xf numFmtId="49" fontId="17" fillId="2" borderId="3" xfId="0" applyNumberFormat="1" applyFont="1" applyFill="1" applyBorder="1" applyAlignment="1">
      <alignment horizontal="right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44" fillId="2" borderId="61" xfId="0" applyNumberFormat="1" applyFont="1" applyFill="1" applyBorder="1" applyAlignment="1">
      <alignment horizontal="center" vertical="center" wrapText="1"/>
    </xf>
    <xf numFmtId="49" fontId="44" fillId="2" borderId="53" xfId="0" applyNumberFormat="1" applyFont="1" applyFill="1" applyBorder="1" applyAlignment="1">
      <alignment horizontal="center" vertical="center" wrapText="1"/>
    </xf>
    <xf numFmtId="49" fontId="44" fillId="2" borderId="58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7" fillId="2" borderId="55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49" fontId="44" fillId="2" borderId="15" xfId="0" applyNumberFormat="1" applyFont="1" applyFill="1" applyBorder="1" applyAlignment="1">
      <alignment horizontal="center" vertical="center" wrapText="1"/>
    </xf>
    <xf numFmtId="49" fontId="44" fillId="2" borderId="16" xfId="0" applyNumberFormat="1" applyFont="1" applyFill="1" applyBorder="1" applyAlignment="1">
      <alignment horizontal="center" vertical="center" wrapText="1"/>
    </xf>
    <xf numFmtId="49" fontId="44" fillId="2" borderId="27" xfId="0" applyNumberFormat="1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right"/>
    </xf>
    <xf numFmtId="0" fontId="43" fillId="2" borderId="2" xfId="0" applyFont="1" applyFill="1" applyBorder="1" applyAlignment="1">
      <alignment horizontal="right"/>
    </xf>
    <xf numFmtId="0" fontId="43" fillId="2" borderId="8" xfId="0" applyFont="1" applyFill="1" applyBorder="1" applyAlignment="1">
      <alignment horizontal="right"/>
    </xf>
    <xf numFmtId="0" fontId="17" fillId="2" borderId="41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31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vertical="center"/>
    </xf>
    <xf numFmtId="0" fontId="18" fillId="2" borderId="53" xfId="0" applyFont="1" applyFill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4" fontId="17" fillId="2" borderId="44" xfId="1" applyNumberFormat="1" applyFont="1" applyFill="1" applyBorder="1" applyAlignment="1">
      <alignment horizontal="center" vertical="center" wrapText="1"/>
    </xf>
    <xf numFmtId="49" fontId="17" fillId="2" borderId="4" xfId="1" applyNumberFormat="1" applyFont="1" applyFill="1" applyBorder="1" applyAlignment="1">
      <alignment horizontal="center" vertical="center"/>
    </xf>
    <xf numFmtId="49" fontId="17" fillId="2" borderId="3" xfId="1" applyNumberFormat="1" applyFont="1" applyFill="1" applyBorder="1" applyAlignment="1">
      <alignment horizontal="center" vertical="center"/>
    </xf>
    <xf numFmtId="49" fontId="17" fillId="2" borderId="7" xfId="1" applyNumberFormat="1" applyFont="1" applyFill="1" applyBorder="1" applyAlignment="1">
      <alignment horizontal="center" vertical="center"/>
    </xf>
    <xf numFmtId="49" fontId="17" fillId="2" borderId="8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 3" xfId="3" xr:uid="{00000000-0005-0000-0000-000001000000}"/>
    <cellStyle name="Обычный 4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F178"/>
  <sheetViews>
    <sheetView zoomScaleNormal="100" zoomScaleSheetLayoutView="100" workbookViewId="0">
      <selection activeCell="W157" sqref="W157:Z157"/>
    </sheetView>
  </sheetViews>
  <sheetFormatPr defaultRowHeight="15" x14ac:dyDescent="0.25"/>
  <cols>
    <col min="1" max="9" width="2.28515625" style="63" customWidth="1"/>
    <col min="10" max="10" width="0.42578125" style="63" customWidth="1"/>
    <col min="11" max="11" width="2.28515625" style="63" customWidth="1"/>
    <col min="12" max="12" width="5.140625" style="63" customWidth="1"/>
    <col min="13" max="13" width="2.28515625" style="63" customWidth="1"/>
    <col min="14" max="14" width="3.42578125" style="63" customWidth="1"/>
    <col min="15" max="15" width="2.28515625" style="63" customWidth="1"/>
    <col min="16" max="16" width="3.42578125" style="63" customWidth="1"/>
    <col min="17" max="17" width="4.140625" style="63" customWidth="1"/>
    <col min="18" max="18" width="3.140625" style="63" customWidth="1"/>
    <col min="19" max="20" width="2.28515625" style="63" customWidth="1"/>
    <col min="21" max="21" width="5.5703125" style="63" customWidth="1"/>
    <col min="22" max="22" width="4" style="63" customWidth="1"/>
    <col min="23" max="23" width="3.5703125" style="63" customWidth="1"/>
    <col min="24" max="24" width="3.42578125" style="63" customWidth="1"/>
    <col min="25" max="25" width="5.7109375" style="63" customWidth="1"/>
    <col min="26" max="26" width="2.28515625" style="63" customWidth="1"/>
    <col min="27" max="28" width="2.85546875" style="63" customWidth="1"/>
    <col min="29" max="29" width="3.42578125" style="63" customWidth="1"/>
    <col min="30" max="31" width="3.5703125" style="63" customWidth="1"/>
    <col min="32" max="32" width="2.85546875" style="63" customWidth="1"/>
    <col min="33" max="33" width="3.5703125" style="63" customWidth="1"/>
    <col min="34" max="34" width="3.7109375" style="63" customWidth="1"/>
    <col min="35" max="35" width="3.28515625" style="63" customWidth="1"/>
    <col min="36" max="36" width="3.5703125" style="63" customWidth="1"/>
    <col min="37" max="37" width="3.28515625" style="63" customWidth="1"/>
    <col min="38" max="39" width="3.5703125" style="63" customWidth="1"/>
    <col min="40" max="40" width="4.140625" style="63" customWidth="1"/>
    <col min="41" max="41" width="4" style="63" customWidth="1"/>
    <col min="42" max="42" width="2.85546875" style="63" customWidth="1"/>
    <col min="43" max="43" width="3.5703125" style="63" customWidth="1"/>
    <col min="44" max="44" width="3.28515625" style="63" customWidth="1"/>
    <col min="45" max="45" width="3.5703125" style="63" customWidth="1"/>
    <col min="46" max="46" width="3.42578125" style="63" customWidth="1"/>
    <col min="47" max="47" width="3.5703125" style="63" customWidth="1"/>
    <col min="48" max="48" width="4.7109375" style="63" customWidth="1"/>
    <col min="49" max="49" width="3.42578125" style="63" customWidth="1"/>
    <col min="50" max="50" width="3.7109375" style="63" customWidth="1"/>
    <col min="51" max="51" width="4" style="63" customWidth="1"/>
    <col min="52" max="52" width="6.5703125" style="63" customWidth="1"/>
  </cols>
  <sheetData>
    <row r="1" spans="1:53" ht="90.7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540" t="s">
        <v>573</v>
      </c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</row>
    <row r="2" spans="1:53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542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</row>
    <row r="3" spans="1:53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542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</row>
    <row r="4" spans="1:53" ht="31.5" customHeight="1" x14ac:dyDescent="0.25">
      <c r="A4" s="39"/>
      <c r="B4" s="544" t="s">
        <v>496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5"/>
      <c r="AU4" s="545"/>
      <c r="AV4" s="545"/>
      <c r="AW4" s="545"/>
      <c r="AX4" s="545"/>
      <c r="AY4" s="545"/>
      <c r="AZ4" s="545"/>
    </row>
    <row r="5" spans="1:53" s="35" customFormat="1" ht="15" customHeight="1" x14ac:dyDescent="0.25">
      <c r="A5" s="467" t="s">
        <v>351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553" t="s">
        <v>592</v>
      </c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1"/>
    </row>
    <row r="6" spans="1:53" s="35" customFormat="1" ht="15" customHeight="1" x14ac:dyDescent="0.25">
      <c r="A6" s="467" t="s">
        <v>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554" t="s">
        <v>574</v>
      </c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"/>
    </row>
    <row r="7" spans="1:53" s="35" customFormat="1" ht="15" customHeight="1" x14ac:dyDescent="0.2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369" t="s">
        <v>1</v>
      </c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5"/>
    </row>
    <row r="8" spans="1:53" s="4" customFormat="1" ht="15" customHeight="1" x14ac:dyDescent="0.25">
      <c r="A8" s="467" t="s">
        <v>2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64" t="s">
        <v>317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7"/>
    </row>
    <row r="9" spans="1:53" s="35" customFormat="1" ht="15" customHeight="1" x14ac:dyDescent="0.25">
      <c r="A9" s="467" t="s">
        <v>547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73" t="s">
        <v>680</v>
      </c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5"/>
    </row>
    <row r="10" spans="1:53" s="35" customFormat="1" ht="15" customHeight="1" x14ac:dyDescent="0.25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O10" s="138"/>
      <c r="Q10" s="138"/>
      <c r="R10" s="138"/>
      <c r="S10" s="138"/>
      <c r="T10" s="138"/>
      <c r="U10" s="138"/>
      <c r="V10" s="474" t="s">
        <v>548</v>
      </c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5"/>
    </row>
    <row r="11" spans="1:53" s="4" customFormat="1" ht="15" customHeight="1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7"/>
    </row>
    <row r="12" spans="1:53" s="4" customFormat="1" ht="15" customHeight="1" x14ac:dyDescent="0.25">
      <c r="A12" s="218"/>
      <c r="B12" s="376" t="s">
        <v>513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7"/>
    </row>
    <row r="13" spans="1:53" s="4" customFormat="1" ht="7.5" customHeight="1" x14ac:dyDescent="0.25">
      <c r="A13" s="226"/>
      <c r="B13" s="227"/>
      <c r="C13" s="226"/>
      <c r="D13" s="226"/>
      <c r="E13" s="226"/>
      <c r="F13" s="226"/>
      <c r="G13" s="226"/>
      <c r="H13" s="226"/>
      <c r="I13" s="226"/>
      <c r="J13" s="226"/>
      <c r="K13" s="226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7"/>
    </row>
    <row r="14" spans="1:53" s="241" customFormat="1" ht="15" customHeight="1" x14ac:dyDescent="0.2">
      <c r="A14" s="220"/>
      <c r="B14" s="401" t="s">
        <v>3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2"/>
      <c r="Z14" s="400" t="s">
        <v>72</v>
      </c>
      <c r="AA14" s="401"/>
      <c r="AB14" s="402"/>
      <c r="AC14" s="383" t="s">
        <v>5</v>
      </c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240"/>
    </row>
    <row r="15" spans="1:53" s="241" customFormat="1" ht="15" customHeight="1" x14ac:dyDescent="0.2">
      <c r="A15" s="220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4"/>
      <c r="Z15" s="455"/>
      <c r="AA15" s="453"/>
      <c r="AB15" s="454"/>
      <c r="AC15" s="400" t="s">
        <v>815</v>
      </c>
      <c r="AD15" s="401"/>
      <c r="AE15" s="401"/>
      <c r="AF15" s="401"/>
      <c r="AG15" s="401"/>
      <c r="AH15" s="401"/>
      <c r="AI15" s="401"/>
      <c r="AJ15" s="402"/>
      <c r="AK15" s="400" t="s">
        <v>816</v>
      </c>
      <c r="AL15" s="401"/>
      <c r="AM15" s="401"/>
      <c r="AN15" s="401"/>
      <c r="AO15" s="401"/>
      <c r="AP15" s="401"/>
      <c r="AQ15" s="401"/>
      <c r="AR15" s="402"/>
      <c r="AS15" s="400" t="s">
        <v>817</v>
      </c>
      <c r="AT15" s="401"/>
      <c r="AU15" s="401"/>
      <c r="AV15" s="401"/>
      <c r="AW15" s="401"/>
      <c r="AX15" s="401"/>
      <c r="AY15" s="401"/>
      <c r="AZ15" s="401"/>
      <c r="BA15" s="240"/>
    </row>
    <row r="16" spans="1:53" s="4" customFormat="1" ht="15" customHeight="1" thickBot="1" x14ac:dyDescent="0.3">
      <c r="A16" s="207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6"/>
      <c r="Z16" s="532"/>
      <c r="AA16" s="533"/>
      <c r="AB16" s="534"/>
      <c r="AC16" s="532"/>
      <c r="AD16" s="533"/>
      <c r="AE16" s="533"/>
      <c r="AF16" s="533"/>
      <c r="AG16" s="533"/>
      <c r="AH16" s="533"/>
      <c r="AI16" s="533"/>
      <c r="AJ16" s="534"/>
      <c r="AK16" s="532"/>
      <c r="AL16" s="533"/>
      <c r="AM16" s="533"/>
      <c r="AN16" s="533"/>
      <c r="AO16" s="533"/>
      <c r="AP16" s="533"/>
      <c r="AQ16" s="533"/>
      <c r="AR16" s="534"/>
      <c r="AS16" s="532"/>
      <c r="AT16" s="533"/>
      <c r="AU16" s="533"/>
      <c r="AV16" s="533"/>
      <c r="AW16" s="533"/>
      <c r="AX16" s="533"/>
      <c r="AY16" s="533"/>
      <c r="AZ16" s="533"/>
      <c r="BA16" s="7"/>
    </row>
    <row r="17" spans="1:52" s="203" customFormat="1" ht="15.75" customHeight="1" x14ac:dyDescent="0.25">
      <c r="A17" s="204"/>
      <c r="B17" s="478">
        <v>1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9"/>
      <c r="Z17" s="528" t="s">
        <v>75</v>
      </c>
      <c r="AA17" s="529"/>
      <c r="AB17" s="530"/>
      <c r="AC17" s="528" t="s">
        <v>9</v>
      </c>
      <c r="AD17" s="529"/>
      <c r="AE17" s="529"/>
      <c r="AF17" s="529"/>
      <c r="AG17" s="529"/>
      <c r="AH17" s="529"/>
      <c r="AI17" s="529"/>
      <c r="AJ17" s="530"/>
      <c r="AK17" s="528" t="s">
        <v>10</v>
      </c>
      <c r="AL17" s="529"/>
      <c r="AM17" s="529"/>
      <c r="AN17" s="529"/>
      <c r="AO17" s="529"/>
      <c r="AP17" s="529"/>
      <c r="AQ17" s="529"/>
      <c r="AR17" s="530"/>
      <c r="AS17" s="528" t="s">
        <v>11</v>
      </c>
      <c r="AT17" s="529"/>
      <c r="AU17" s="529"/>
      <c r="AV17" s="529"/>
      <c r="AW17" s="529"/>
      <c r="AX17" s="529"/>
      <c r="AY17" s="529"/>
      <c r="AZ17" s="529"/>
    </row>
    <row r="18" spans="1:52" s="203" customFormat="1" ht="33.75" hidden="1" customHeight="1" x14ac:dyDescent="0.25">
      <c r="A18" s="204"/>
      <c r="B18" s="538" t="s">
        <v>448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9"/>
      <c r="Z18" s="546" t="s">
        <v>221</v>
      </c>
      <c r="AA18" s="547"/>
      <c r="AB18" s="548"/>
      <c r="AC18" s="357"/>
      <c r="AD18" s="358"/>
      <c r="AE18" s="358"/>
      <c r="AF18" s="358"/>
      <c r="AG18" s="358"/>
      <c r="AH18" s="358"/>
      <c r="AI18" s="358"/>
      <c r="AJ18" s="359"/>
      <c r="AK18" s="549">
        <v>0</v>
      </c>
      <c r="AL18" s="550"/>
      <c r="AM18" s="550"/>
      <c r="AN18" s="550"/>
      <c r="AO18" s="550"/>
      <c r="AP18" s="550"/>
      <c r="AQ18" s="550"/>
      <c r="AR18" s="551"/>
      <c r="AS18" s="549">
        <v>0</v>
      </c>
      <c r="AT18" s="550"/>
      <c r="AU18" s="550"/>
      <c r="AV18" s="550"/>
      <c r="AW18" s="550"/>
      <c r="AX18" s="550"/>
      <c r="AY18" s="550"/>
      <c r="AZ18" s="552"/>
    </row>
    <row r="19" spans="1:52" s="203" customFormat="1" ht="31.5" hidden="1" customHeight="1" x14ac:dyDescent="0.25">
      <c r="A19" s="204"/>
      <c r="B19" s="538" t="s">
        <v>440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9"/>
      <c r="Z19" s="464" t="s">
        <v>224</v>
      </c>
      <c r="AA19" s="465"/>
      <c r="AB19" s="466"/>
      <c r="AC19" s="558"/>
      <c r="AD19" s="483"/>
      <c r="AE19" s="483"/>
      <c r="AF19" s="483"/>
      <c r="AG19" s="483"/>
      <c r="AH19" s="483"/>
      <c r="AI19" s="483"/>
      <c r="AJ19" s="559"/>
      <c r="AK19" s="560"/>
      <c r="AL19" s="561"/>
      <c r="AM19" s="561"/>
      <c r="AN19" s="561"/>
      <c r="AO19" s="561"/>
      <c r="AP19" s="561"/>
      <c r="AQ19" s="561"/>
      <c r="AR19" s="562"/>
      <c r="AS19" s="560"/>
      <c r="AT19" s="561"/>
      <c r="AU19" s="561"/>
      <c r="AV19" s="561"/>
      <c r="AW19" s="561"/>
      <c r="AX19" s="561"/>
      <c r="AY19" s="561"/>
      <c r="AZ19" s="563"/>
    </row>
    <row r="20" spans="1:52" s="203" customFormat="1" ht="17.25" customHeight="1" x14ac:dyDescent="0.25">
      <c r="A20" s="204"/>
      <c r="B20" s="538" t="s">
        <v>428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9"/>
      <c r="Z20" s="464" t="s">
        <v>237</v>
      </c>
      <c r="AA20" s="465"/>
      <c r="AB20" s="466"/>
      <c r="AC20" s="366">
        <v>1812122.15</v>
      </c>
      <c r="AD20" s="367"/>
      <c r="AE20" s="367"/>
      <c r="AF20" s="367"/>
      <c r="AG20" s="367"/>
      <c r="AH20" s="367"/>
      <c r="AI20" s="367"/>
      <c r="AJ20" s="368"/>
      <c r="AK20" s="366">
        <f t="shared" ref="AK20" si="0">AK33</f>
        <v>922500</v>
      </c>
      <c r="AL20" s="367"/>
      <c r="AM20" s="367"/>
      <c r="AN20" s="367"/>
      <c r="AO20" s="367"/>
      <c r="AP20" s="367"/>
      <c r="AQ20" s="367"/>
      <c r="AR20" s="368"/>
      <c r="AS20" s="366">
        <f t="shared" ref="AS20" si="1">AS33</f>
        <v>922500</v>
      </c>
      <c r="AT20" s="367"/>
      <c r="AU20" s="367"/>
      <c r="AV20" s="367"/>
      <c r="AW20" s="367"/>
      <c r="AX20" s="367"/>
      <c r="AY20" s="367"/>
      <c r="AZ20" s="368"/>
    </row>
    <row r="21" spans="1:52" s="203" customFormat="1" ht="33" hidden="1" customHeight="1" x14ac:dyDescent="0.25">
      <c r="A21" s="204"/>
      <c r="B21" s="538" t="s">
        <v>441</v>
      </c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9"/>
      <c r="Z21" s="464" t="s">
        <v>241</v>
      </c>
      <c r="AA21" s="465"/>
      <c r="AB21" s="466"/>
      <c r="AC21" s="366"/>
      <c r="AD21" s="367"/>
      <c r="AE21" s="367"/>
      <c r="AF21" s="367"/>
      <c r="AG21" s="367"/>
      <c r="AH21" s="367"/>
      <c r="AI21" s="367"/>
      <c r="AJ21" s="368"/>
      <c r="AK21" s="366"/>
      <c r="AL21" s="367"/>
      <c r="AM21" s="367"/>
      <c r="AN21" s="367"/>
      <c r="AO21" s="367"/>
      <c r="AP21" s="367"/>
      <c r="AQ21" s="367"/>
      <c r="AR21" s="368"/>
      <c r="AS21" s="366"/>
      <c r="AT21" s="367"/>
      <c r="AU21" s="367"/>
      <c r="AV21" s="367"/>
      <c r="AW21" s="367"/>
      <c r="AX21" s="367"/>
      <c r="AY21" s="367"/>
      <c r="AZ21" s="537"/>
    </row>
    <row r="22" spans="1:52" s="203" customFormat="1" ht="31.5" hidden="1" customHeight="1" x14ac:dyDescent="0.25">
      <c r="A22" s="204"/>
      <c r="B22" s="538" t="s">
        <v>445</v>
      </c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9"/>
      <c r="Z22" s="464" t="s">
        <v>260</v>
      </c>
      <c r="AA22" s="465"/>
      <c r="AB22" s="466"/>
      <c r="AC22" s="366"/>
      <c r="AD22" s="367"/>
      <c r="AE22" s="367"/>
      <c r="AF22" s="367"/>
      <c r="AG22" s="367"/>
      <c r="AH22" s="367"/>
      <c r="AI22" s="367"/>
      <c r="AJ22" s="368"/>
      <c r="AK22" s="366"/>
      <c r="AL22" s="367"/>
      <c r="AM22" s="367"/>
      <c r="AN22" s="367"/>
      <c r="AO22" s="367"/>
      <c r="AP22" s="367"/>
      <c r="AQ22" s="367"/>
      <c r="AR22" s="368"/>
      <c r="AS22" s="366"/>
      <c r="AT22" s="367"/>
      <c r="AU22" s="367"/>
      <c r="AV22" s="367"/>
      <c r="AW22" s="367"/>
      <c r="AX22" s="367"/>
      <c r="AY22" s="367"/>
      <c r="AZ22" s="537"/>
    </row>
    <row r="23" spans="1:52" s="203" customFormat="1" ht="33" customHeight="1" thickBot="1" x14ac:dyDescent="0.3">
      <c r="A23" s="204"/>
      <c r="B23" s="538" t="s">
        <v>464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9"/>
      <c r="Z23" s="555" t="s">
        <v>306</v>
      </c>
      <c r="AA23" s="556"/>
      <c r="AB23" s="557"/>
      <c r="AC23" s="468">
        <f>+AC18-AC19+AC20-AC21+AC22</f>
        <v>1812122.15</v>
      </c>
      <c r="AD23" s="469"/>
      <c r="AE23" s="469"/>
      <c r="AF23" s="469"/>
      <c r="AG23" s="469"/>
      <c r="AH23" s="469"/>
      <c r="AI23" s="469"/>
      <c r="AJ23" s="470"/>
      <c r="AK23" s="468">
        <f>+AK18-AK19+AK20-AK21+AK22</f>
        <v>922500</v>
      </c>
      <c r="AL23" s="469"/>
      <c r="AM23" s="469"/>
      <c r="AN23" s="469"/>
      <c r="AO23" s="469"/>
      <c r="AP23" s="469"/>
      <c r="AQ23" s="469"/>
      <c r="AR23" s="470"/>
      <c r="AS23" s="468">
        <f>+AS18-AS19+AS20-AS21+AS22</f>
        <v>922500</v>
      </c>
      <c r="AT23" s="469"/>
      <c r="AU23" s="469"/>
      <c r="AV23" s="469"/>
      <c r="AW23" s="469"/>
      <c r="AX23" s="469"/>
      <c r="AY23" s="469"/>
      <c r="AZ23" s="470"/>
    </row>
    <row r="24" spans="1:52" ht="20.25" customHeight="1" x14ac:dyDescent="0.25">
      <c r="A24" s="69"/>
      <c r="B24" s="535" t="s">
        <v>442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</row>
    <row r="25" spans="1:52" x14ac:dyDescent="0.25">
      <c r="A25" s="75"/>
      <c r="B25" s="535" t="s">
        <v>514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</row>
    <row r="26" spans="1:52" ht="11.25" customHeight="1" x14ac:dyDescent="0.25">
      <c r="A26" s="75"/>
      <c r="B26" s="205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</row>
    <row r="27" spans="1:52" ht="11.25" customHeight="1" x14ac:dyDescent="0.25">
      <c r="A27" s="75"/>
      <c r="B27" s="460" t="s">
        <v>300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</row>
    <row r="28" spans="1:52" ht="11.25" customHeight="1" x14ac:dyDescent="0.25">
      <c r="A28" s="75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</row>
    <row r="29" spans="1:52" ht="15.75" customHeight="1" x14ac:dyDescent="0.25">
      <c r="A29" s="75"/>
      <c r="B29" s="385" t="s">
        <v>3</v>
      </c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00" t="s">
        <v>323</v>
      </c>
      <c r="X29" s="401"/>
      <c r="Y29" s="402"/>
      <c r="Z29" s="401" t="s">
        <v>72</v>
      </c>
      <c r="AA29" s="401"/>
      <c r="AB29" s="402"/>
      <c r="AC29" s="383" t="s">
        <v>5</v>
      </c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</row>
    <row r="30" spans="1:52" ht="11.25" customHeight="1" x14ac:dyDescent="0.25">
      <c r="A30" s="75"/>
      <c r="B30" s="385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5"/>
      <c r="X30" s="453"/>
      <c r="Y30" s="454"/>
      <c r="Z30" s="453"/>
      <c r="AA30" s="453"/>
      <c r="AB30" s="454"/>
      <c r="AC30" s="400" t="str">
        <f>AC15</f>
        <v>на  2024 год
(на текущий 
финансовый год)</v>
      </c>
      <c r="AD30" s="401"/>
      <c r="AE30" s="401"/>
      <c r="AF30" s="401"/>
      <c r="AG30" s="401"/>
      <c r="AH30" s="401"/>
      <c r="AI30" s="401"/>
      <c r="AJ30" s="402"/>
      <c r="AK30" s="456" t="str">
        <f>AK15</f>
        <v>на  2025 год 
(на первый год 
планового периода)</v>
      </c>
      <c r="AL30" s="456"/>
      <c r="AM30" s="456"/>
      <c r="AN30" s="456"/>
      <c r="AO30" s="456"/>
      <c r="AP30" s="456"/>
      <c r="AQ30" s="456"/>
      <c r="AR30" s="456"/>
      <c r="AS30" s="401" t="str">
        <f>AS15</f>
        <v>на  2026 год 
(на второй год 
планового периода)</v>
      </c>
      <c r="AT30" s="401"/>
      <c r="AU30" s="401"/>
      <c r="AV30" s="401"/>
      <c r="AW30" s="401"/>
      <c r="AX30" s="401"/>
      <c r="AY30" s="401"/>
      <c r="AZ30" s="401"/>
    </row>
    <row r="31" spans="1:52" ht="36" customHeight="1" x14ac:dyDescent="0.25">
      <c r="A31" s="75"/>
      <c r="B31" s="385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05"/>
      <c r="X31" s="404"/>
      <c r="Y31" s="406"/>
      <c r="Z31" s="404"/>
      <c r="AA31" s="404"/>
      <c r="AB31" s="406"/>
      <c r="AC31" s="405"/>
      <c r="AD31" s="404"/>
      <c r="AE31" s="404"/>
      <c r="AF31" s="404"/>
      <c r="AG31" s="404"/>
      <c r="AH31" s="404"/>
      <c r="AI31" s="404"/>
      <c r="AJ31" s="406"/>
      <c r="AK31" s="456"/>
      <c r="AL31" s="456"/>
      <c r="AM31" s="456"/>
      <c r="AN31" s="456"/>
      <c r="AO31" s="456"/>
      <c r="AP31" s="456"/>
      <c r="AQ31" s="456"/>
      <c r="AR31" s="456"/>
      <c r="AS31" s="404"/>
      <c r="AT31" s="404"/>
      <c r="AU31" s="404"/>
      <c r="AV31" s="404"/>
      <c r="AW31" s="404"/>
      <c r="AX31" s="404"/>
      <c r="AY31" s="404"/>
      <c r="AZ31" s="404"/>
    </row>
    <row r="32" spans="1:52" ht="11.25" customHeight="1" thickBot="1" x14ac:dyDescent="0.3">
      <c r="A32" s="75"/>
      <c r="B32" s="443">
        <v>1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5" t="s">
        <v>75</v>
      </c>
      <c r="X32" s="446"/>
      <c r="Y32" s="443"/>
      <c r="Z32" s="434" t="s">
        <v>9</v>
      </c>
      <c r="AA32" s="434"/>
      <c r="AB32" s="435"/>
      <c r="AC32" s="461" t="s">
        <v>10</v>
      </c>
      <c r="AD32" s="462"/>
      <c r="AE32" s="462"/>
      <c r="AF32" s="462"/>
      <c r="AG32" s="462"/>
      <c r="AH32" s="462"/>
      <c r="AI32" s="462"/>
      <c r="AJ32" s="463"/>
      <c r="AK32" s="461" t="s">
        <v>11</v>
      </c>
      <c r="AL32" s="462"/>
      <c r="AM32" s="462"/>
      <c r="AN32" s="462"/>
      <c r="AO32" s="462"/>
      <c r="AP32" s="462"/>
      <c r="AQ32" s="462"/>
      <c r="AR32" s="463"/>
      <c r="AS32" s="461" t="s">
        <v>12</v>
      </c>
      <c r="AT32" s="462"/>
      <c r="AU32" s="462"/>
      <c r="AV32" s="462"/>
      <c r="AW32" s="462"/>
      <c r="AX32" s="462"/>
      <c r="AY32" s="462"/>
      <c r="AZ32" s="462"/>
    </row>
    <row r="33" spans="1:52" ht="17.25" customHeight="1" x14ac:dyDescent="0.25">
      <c r="A33" s="75"/>
      <c r="B33" s="443" t="s">
        <v>576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5" t="s">
        <v>577</v>
      </c>
      <c r="X33" s="446"/>
      <c r="Y33" s="447"/>
      <c r="Z33" s="471" t="s">
        <v>27</v>
      </c>
      <c r="AA33" s="472"/>
      <c r="AB33" s="472"/>
      <c r="AC33" s="410">
        <f>AC20</f>
        <v>1812122.15</v>
      </c>
      <c r="AD33" s="411"/>
      <c r="AE33" s="411"/>
      <c r="AF33" s="411"/>
      <c r="AG33" s="411"/>
      <c r="AH33" s="411"/>
      <c r="AI33" s="411"/>
      <c r="AJ33" s="412"/>
      <c r="AK33" s="410">
        <v>922500</v>
      </c>
      <c r="AL33" s="411"/>
      <c r="AM33" s="411"/>
      <c r="AN33" s="411"/>
      <c r="AO33" s="411"/>
      <c r="AP33" s="411"/>
      <c r="AQ33" s="411"/>
      <c r="AR33" s="412"/>
      <c r="AS33" s="410">
        <v>922500</v>
      </c>
      <c r="AT33" s="411"/>
      <c r="AU33" s="411"/>
      <c r="AV33" s="411"/>
      <c r="AW33" s="411"/>
      <c r="AX33" s="411"/>
      <c r="AY33" s="411"/>
      <c r="AZ33" s="413"/>
    </row>
    <row r="34" spans="1:52" ht="15" hidden="1" customHeight="1" x14ac:dyDescent="0.25">
      <c r="A34" s="75"/>
      <c r="B34" s="385" t="s">
        <v>578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383">
        <v>266</v>
      </c>
      <c r="X34" s="384"/>
      <c r="Y34" s="386"/>
      <c r="Z34" s="457" t="s">
        <v>28</v>
      </c>
      <c r="AA34" s="458"/>
      <c r="AB34" s="459"/>
      <c r="AC34" s="407"/>
      <c r="AD34" s="408"/>
      <c r="AE34" s="408"/>
      <c r="AF34" s="408"/>
      <c r="AG34" s="408"/>
      <c r="AH34" s="408"/>
      <c r="AI34" s="408"/>
      <c r="AJ34" s="409"/>
      <c r="AK34" s="407"/>
      <c r="AL34" s="408"/>
      <c r="AM34" s="408"/>
      <c r="AN34" s="408"/>
      <c r="AO34" s="408"/>
      <c r="AP34" s="408"/>
      <c r="AQ34" s="408"/>
      <c r="AR34" s="409"/>
      <c r="AS34" s="407"/>
      <c r="AT34" s="408"/>
      <c r="AU34" s="408"/>
      <c r="AV34" s="408"/>
      <c r="AW34" s="408"/>
      <c r="AX34" s="408"/>
      <c r="AY34" s="408"/>
      <c r="AZ34" s="416"/>
    </row>
    <row r="35" spans="1:52" ht="18.75" hidden="1" customHeight="1" thickBot="1" x14ac:dyDescent="0.3">
      <c r="A35" s="75"/>
      <c r="B35" s="443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5"/>
      <c r="X35" s="446"/>
      <c r="Y35" s="447"/>
      <c r="Z35" s="448" t="s">
        <v>29</v>
      </c>
      <c r="AA35" s="449"/>
      <c r="AB35" s="450"/>
      <c r="AC35" s="373"/>
      <c r="AD35" s="374"/>
      <c r="AE35" s="374"/>
      <c r="AF35" s="374"/>
      <c r="AG35" s="374"/>
      <c r="AH35" s="374"/>
      <c r="AI35" s="374"/>
      <c r="AJ35" s="391"/>
      <c r="AK35" s="373"/>
      <c r="AL35" s="374"/>
      <c r="AM35" s="374"/>
      <c r="AN35" s="374"/>
      <c r="AO35" s="374"/>
      <c r="AP35" s="374"/>
      <c r="AQ35" s="374"/>
      <c r="AR35" s="391"/>
      <c r="AS35" s="373"/>
      <c r="AT35" s="374"/>
      <c r="AU35" s="374"/>
      <c r="AV35" s="374"/>
      <c r="AW35" s="374"/>
      <c r="AX35" s="374"/>
      <c r="AY35" s="374"/>
      <c r="AZ35" s="375"/>
    </row>
    <row r="36" spans="1:52" ht="11.25" customHeight="1" x14ac:dyDescent="0.25">
      <c r="A36" s="75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1"/>
      <c r="R36" s="101"/>
      <c r="S36" s="101"/>
      <c r="T36" s="101"/>
      <c r="U36" s="101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4"/>
      <c r="AI36" s="104"/>
      <c r="AJ36" s="104"/>
      <c r="AK36" s="104"/>
      <c r="AL36" s="104"/>
      <c r="AM36" s="104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</row>
    <row r="37" spans="1:52" ht="27" customHeight="1" x14ac:dyDescent="0.25">
      <c r="A37" s="75"/>
      <c r="B37" s="451" t="s">
        <v>312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</row>
    <row r="38" spans="1:52" ht="8.25" customHeight="1" x14ac:dyDescent="0.25">
      <c r="A38" s="75"/>
      <c r="B38" s="225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</row>
    <row r="39" spans="1:52" ht="20.25" customHeight="1" x14ac:dyDescent="0.25">
      <c r="A39" s="75"/>
      <c r="B39" s="452" t="s">
        <v>522</v>
      </c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</row>
    <row r="40" spans="1:52" ht="6.75" customHeight="1" x14ac:dyDescent="0.25">
      <c r="A40" s="75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</row>
    <row r="41" spans="1:52" ht="11.25" customHeight="1" x14ac:dyDescent="0.25">
      <c r="A41" s="75"/>
      <c r="B41" s="401" t="s">
        <v>3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2"/>
      <c r="Z41" s="400" t="s">
        <v>72</v>
      </c>
      <c r="AA41" s="401"/>
      <c r="AB41" s="402"/>
      <c r="AC41" s="383" t="s">
        <v>5</v>
      </c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</row>
    <row r="42" spans="1:52" ht="11.25" customHeight="1" x14ac:dyDescent="0.25">
      <c r="A42" s="75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4"/>
      <c r="Z42" s="455"/>
      <c r="AA42" s="453"/>
      <c r="AB42" s="454"/>
      <c r="AC42" s="400" t="str">
        <f>AC30</f>
        <v>на  2024 год
(на текущий 
финансовый год)</v>
      </c>
      <c r="AD42" s="401"/>
      <c r="AE42" s="401"/>
      <c r="AF42" s="401"/>
      <c r="AG42" s="401"/>
      <c r="AH42" s="401"/>
      <c r="AI42" s="401"/>
      <c r="AJ42" s="402"/>
      <c r="AK42" s="456" t="str">
        <f>AK30</f>
        <v>на  2025 год 
(на первый год 
планового периода)</v>
      </c>
      <c r="AL42" s="456"/>
      <c r="AM42" s="456"/>
      <c r="AN42" s="456"/>
      <c r="AO42" s="456"/>
      <c r="AP42" s="456"/>
      <c r="AQ42" s="456"/>
      <c r="AR42" s="456"/>
      <c r="AS42" s="401" t="str">
        <f>AS30</f>
        <v>на  2026 год 
(на второй год 
планового периода)</v>
      </c>
      <c r="AT42" s="401"/>
      <c r="AU42" s="401"/>
      <c r="AV42" s="401"/>
      <c r="AW42" s="401"/>
      <c r="AX42" s="401"/>
      <c r="AY42" s="401"/>
      <c r="AZ42" s="401"/>
    </row>
    <row r="43" spans="1:52" ht="36" customHeight="1" x14ac:dyDescent="0.25">
      <c r="A43" s="75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6"/>
      <c r="Z43" s="405"/>
      <c r="AA43" s="404"/>
      <c r="AB43" s="406"/>
      <c r="AC43" s="405"/>
      <c r="AD43" s="404"/>
      <c r="AE43" s="404"/>
      <c r="AF43" s="404"/>
      <c r="AG43" s="404"/>
      <c r="AH43" s="404"/>
      <c r="AI43" s="404"/>
      <c r="AJ43" s="406"/>
      <c r="AK43" s="456"/>
      <c r="AL43" s="456"/>
      <c r="AM43" s="456"/>
      <c r="AN43" s="456"/>
      <c r="AO43" s="456"/>
      <c r="AP43" s="456"/>
      <c r="AQ43" s="456"/>
      <c r="AR43" s="456"/>
      <c r="AS43" s="404"/>
      <c r="AT43" s="404"/>
      <c r="AU43" s="404"/>
      <c r="AV43" s="404"/>
      <c r="AW43" s="404"/>
      <c r="AX43" s="404"/>
      <c r="AY43" s="404"/>
      <c r="AZ43" s="404"/>
    </row>
    <row r="44" spans="1:52" ht="17.25" customHeight="1" x14ac:dyDescent="0.25">
      <c r="A44" s="75"/>
      <c r="B44" s="434">
        <v>1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5"/>
      <c r="Z44" s="436" t="s">
        <v>75</v>
      </c>
      <c r="AA44" s="434"/>
      <c r="AB44" s="434"/>
      <c r="AC44" s="436" t="s">
        <v>9</v>
      </c>
      <c r="AD44" s="434"/>
      <c r="AE44" s="434"/>
      <c r="AF44" s="434"/>
      <c r="AG44" s="434"/>
      <c r="AH44" s="434"/>
      <c r="AI44" s="434"/>
      <c r="AJ44" s="435"/>
      <c r="AK44" s="436" t="s">
        <v>10</v>
      </c>
      <c r="AL44" s="434"/>
      <c r="AM44" s="434"/>
      <c r="AN44" s="434"/>
      <c r="AO44" s="434"/>
      <c r="AP44" s="434"/>
      <c r="AQ44" s="434"/>
      <c r="AR44" s="435"/>
      <c r="AS44" s="436" t="s">
        <v>11</v>
      </c>
      <c r="AT44" s="434"/>
      <c r="AU44" s="434"/>
      <c r="AV44" s="434"/>
      <c r="AW44" s="434"/>
      <c r="AX44" s="434"/>
      <c r="AY44" s="434"/>
      <c r="AZ44" s="434"/>
    </row>
    <row r="45" spans="1:52" ht="31.5" hidden="1" customHeight="1" x14ac:dyDescent="0.25">
      <c r="A45" s="75"/>
      <c r="B45" s="437" t="s">
        <v>515</v>
      </c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8"/>
      <c r="Z45" s="439" t="s">
        <v>221</v>
      </c>
      <c r="AA45" s="440"/>
      <c r="AB45" s="441"/>
      <c r="AC45" s="442"/>
      <c r="AD45" s="395"/>
      <c r="AE45" s="395"/>
      <c r="AF45" s="395"/>
      <c r="AG45" s="395"/>
      <c r="AH45" s="395"/>
      <c r="AI45" s="395"/>
      <c r="AJ45" s="396"/>
      <c r="AK45" s="442"/>
      <c r="AL45" s="395"/>
      <c r="AM45" s="395"/>
      <c r="AN45" s="395"/>
      <c r="AO45" s="395"/>
      <c r="AP45" s="395"/>
      <c r="AQ45" s="395"/>
      <c r="AR45" s="396"/>
      <c r="AS45" s="442"/>
      <c r="AT45" s="395"/>
      <c r="AU45" s="395"/>
      <c r="AV45" s="395"/>
      <c r="AW45" s="395"/>
      <c r="AX45" s="395"/>
      <c r="AY45" s="395"/>
      <c r="AZ45" s="397"/>
    </row>
    <row r="46" spans="1:52" ht="61.5" hidden="1" customHeight="1" x14ac:dyDescent="0.25">
      <c r="A46" s="75"/>
      <c r="B46" s="414" t="s">
        <v>516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5"/>
      <c r="Z46" s="417" t="s">
        <v>224</v>
      </c>
      <c r="AA46" s="418"/>
      <c r="AB46" s="419"/>
      <c r="AC46" s="433"/>
      <c r="AD46" s="384"/>
      <c r="AE46" s="384"/>
      <c r="AF46" s="384"/>
      <c r="AG46" s="384"/>
      <c r="AH46" s="384"/>
      <c r="AI46" s="384"/>
      <c r="AJ46" s="385"/>
      <c r="AK46" s="433"/>
      <c r="AL46" s="384"/>
      <c r="AM46" s="384"/>
      <c r="AN46" s="384"/>
      <c r="AO46" s="384"/>
      <c r="AP46" s="384"/>
      <c r="AQ46" s="384"/>
      <c r="AR46" s="385"/>
      <c r="AS46" s="433"/>
      <c r="AT46" s="384"/>
      <c r="AU46" s="384"/>
      <c r="AV46" s="384"/>
      <c r="AW46" s="384"/>
      <c r="AX46" s="384"/>
      <c r="AY46" s="384"/>
      <c r="AZ46" s="386"/>
    </row>
    <row r="47" spans="1:52" ht="29.25" customHeight="1" x14ac:dyDescent="0.25">
      <c r="A47" s="75"/>
      <c r="B47" s="414" t="s">
        <v>517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5"/>
      <c r="Z47" s="417" t="s">
        <v>237</v>
      </c>
      <c r="AA47" s="418"/>
      <c r="AB47" s="419"/>
      <c r="AC47" s="407">
        <v>1711429</v>
      </c>
      <c r="AD47" s="408"/>
      <c r="AE47" s="408"/>
      <c r="AF47" s="408"/>
      <c r="AG47" s="408"/>
      <c r="AH47" s="408"/>
      <c r="AI47" s="408"/>
      <c r="AJ47" s="409"/>
      <c r="AK47" s="407">
        <v>887500</v>
      </c>
      <c r="AL47" s="408"/>
      <c r="AM47" s="408"/>
      <c r="AN47" s="408"/>
      <c r="AO47" s="408"/>
      <c r="AP47" s="408"/>
      <c r="AQ47" s="408"/>
      <c r="AR47" s="409"/>
      <c r="AS47" s="407">
        <v>887500</v>
      </c>
      <c r="AT47" s="408"/>
      <c r="AU47" s="408"/>
      <c r="AV47" s="408"/>
      <c r="AW47" s="408"/>
      <c r="AX47" s="408"/>
      <c r="AY47" s="408"/>
      <c r="AZ47" s="416"/>
    </row>
    <row r="48" spans="1:52" ht="20.100000000000001" customHeight="1" x14ac:dyDescent="0.25">
      <c r="A48" s="75"/>
      <c r="B48" s="414" t="s">
        <v>518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5"/>
      <c r="Z48" s="417" t="s">
        <v>241</v>
      </c>
      <c r="AA48" s="418"/>
      <c r="AB48" s="419"/>
      <c r="AC48" s="407">
        <v>100693.15</v>
      </c>
      <c r="AD48" s="408"/>
      <c r="AE48" s="408"/>
      <c r="AF48" s="408"/>
      <c r="AG48" s="408"/>
      <c r="AH48" s="408"/>
      <c r="AI48" s="408"/>
      <c r="AJ48" s="409"/>
      <c r="AK48" s="407">
        <v>35000</v>
      </c>
      <c r="AL48" s="408"/>
      <c r="AM48" s="408"/>
      <c r="AN48" s="408"/>
      <c r="AO48" s="408"/>
      <c r="AP48" s="408"/>
      <c r="AQ48" s="408"/>
      <c r="AR48" s="409"/>
      <c r="AS48" s="407">
        <v>35000</v>
      </c>
      <c r="AT48" s="408"/>
      <c r="AU48" s="408"/>
      <c r="AV48" s="408"/>
      <c r="AW48" s="408"/>
      <c r="AX48" s="408"/>
      <c r="AY48" s="408"/>
      <c r="AZ48" s="416"/>
    </row>
    <row r="49" spans="1:52" ht="30.75" hidden="1" customHeight="1" x14ac:dyDescent="0.25">
      <c r="A49" s="75"/>
      <c r="B49" s="414" t="s">
        <v>519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5"/>
      <c r="Z49" s="228"/>
      <c r="AA49" s="229"/>
      <c r="AB49" s="230"/>
      <c r="AC49" s="407"/>
      <c r="AD49" s="408"/>
      <c r="AE49" s="408"/>
      <c r="AF49" s="408"/>
      <c r="AG49" s="408"/>
      <c r="AH49" s="408"/>
      <c r="AI49" s="408"/>
      <c r="AJ49" s="409"/>
      <c r="AK49" s="407"/>
      <c r="AL49" s="408"/>
      <c r="AM49" s="408"/>
      <c r="AN49" s="408"/>
      <c r="AO49" s="408"/>
      <c r="AP49" s="408"/>
      <c r="AQ49" s="408"/>
      <c r="AR49" s="409"/>
      <c r="AS49" s="407"/>
      <c r="AT49" s="408"/>
      <c r="AU49" s="408"/>
      <c r="AV49" s="408"/>
      <c r="AW49" s="408"/>
      <c r="AX49" s="408"/>
      <c r="AY49" s="408"/>
      <c r="AZ49" s="416"/>
    </row>
    <row r="50" spans="1:52" ht="20.100000000000001" hidden="1" customHeight="1" x14ac:dyDescent="0.25">
      <c r="A50" s="75"/>
      <c r="B50" s="414" t="s">
        <v>520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5"/>
      <c r="Z50" s="417" t="s">
        <v>260</v>
      </c>
      <c r="AA50" s="418"/>
      <c r="AB50" s="419"/>
      <c r="AC50" s="407"/>
      <c r="AD50" s="408"/>
      <c r="AE50" s="408"/>
      <c r="AF50" s="408"/>
      <c r="AG50" s="408"/>
      <c r="AH50" s="408"/>
      <c r="AI50" s="408"/>
      <c r="AJ50" s="409"/>
      <c r="AK50" s="407"/>
      <c r="AL50" s="408"/>
      <c r="AM50" s="408"/>
      <c r="AN50" s="408"/>
      <c r="AO50" s="408"/>
      <c r="AP50" s="408"/>
      <c r="AQ50" s="408"/>
      <c r="AR50" s="409"/>
      <c r="AS50" s="407"/>
      <c r="AT50" s="408"/>
      <c r="AU50" s="408"/>
      <c r="AV50" s="408"/>
      <c r="AW50" s="408"/>
      <c r="AX50" s="408"/>
      <c r="AY50" s="408"/>
      <c r="AZ50" s="416"/>
    </row>
    <row r="51" spans="1:52" ht="20.100000000000001" customHeight="1" thickBot="1" x14ac:dyDescent="0.3">
      <c r="A51" s="75"/>
      <c r="B51" s="420" t="s">
        <v>58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2"/>
      <c r="Z51" s="423" t="s">
        <v>244</v>
      </c>
      <c r="AA51" s="424"/>
      <c r="AB51" s="425"/>
      <c r="AC51" s="426">
        <f>AC47+AC48</f>
        <v>1812122.15</v>
      </c>
      <c r="AD51" s="427"/>
      <c r="AE51" s="427"/>
      <c r="AF51" s="427"/>
      <c r="AG51" s="427"/>
      <c r="AH51" s="427"/>
      <c r="AI51" s="427"/>
      <c r="AJ51" s="428"/>
      <c r="AK51" s="426">
        <f>AK47+AK48</f>
        <v>922500</v>
      </c>
      <c r="AL51" s="427"/>
      <c r="AM51" s="427"/>
      <c r="AN51" s="427"/>
      <c r="AO51" s="427"/>
      <c r="AP51" s="427"/>
      <c r="AQ51" s="427"/>
      <c r="AR51" s="428"/>
      <c r="AS51" s="426">
        <f>AS47+AS48</f>
        <v>922500</v>
      </c>
      <c r="AT51" s="427"/>
      <c r="AU51" s="427"/>
      <c r="AV51" s="427"/>
      <c r="AW51" s="427"/>
      <c r="AX51" s="427"/>
      <c r="AY51" s="427"/>
      <c r="AZ51" s="428"/>
    </row>
    <row r="52" spans="1:52" ht="11.25" customHeight="1" x14ac:dyDescent="0.25">
      <c r="A52" s="75"/>
      <c r="B52" s="225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</row>
    <row r="53" spans="1:52" ht="11.25" customHeight="1" x14ac:dyDescent="0.25">
      <c r="A53" s="75"/>
      <c r="B53" s="225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</row>
    <row r="54" spans="1:52" x14ac:dyDescent="0.25">
      <c r="A54" s="76"/>
      <c r="B54" s="378" t="s">
        <v>523</v>
      </c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</row>
    <row r="55" spans="1:52" x14ac:dyDescent="0.25">
      <c r="A55" s="76"/>
      <c r="B55" s="378" t="s">
        <v>524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</row>
    <row r="56" spans="1:52" ht="30" customHeight="1" x14ac:dyDescent="0.25">
      <c r="A56" s="76"/>
      <c r="B56" s="378" t="s">
        <v>818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</row>
    <row r="57" spans="1:52" ht="9.75" customHeight="1" x14ac:dyDescent="0.25">
      <c r="A57" s="76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1"/>
      <c r="AA57" s="71"/>
      <c r="AB57" s="71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30.75" customHeight="1" x14ac:dyDescent="0.25">
      <c r="A58" s="77"/>
      <c r="B58" s="481" t="s">
        <v>438</v>
      </c>
      <c r="C58" s="481"/>
      <c r="D58" s="481"/>
      <c r="E58" s="481"/>
      <c r="F58" s="481"/>
      <c r="G58" s="481"/>
      <c r="H58" s="481"/>
      <c r="I58" s="481"/>
      <c r="J58" s="481"/>
      <c r="K58" s="355" t="s">
        <v>436</v>
      </c>
      <c r="L58" s="355"/>
      <c r="M58" s="355"/>
      <c r="N58" s="355"/>
      <c r="O58" s="355"/>
      <c r="P58" s="355"/>
      <c r="Q58" s="355"/>
      <c r="R58" s="355"/>
      <c r="S58" s="355"/>
      <c r="T58" s="484" t="s">
        <v>4</v>
      </c>
      <c r="U58" s="485"/>
      <c r="V58" s="484" t="s">
        <v>220</v>
      </c>
      <c r="W58" s="490"/>
      <c r="X58" s="490"/>
      <c r="Y58" s="485"/>
      <c r="Z58" s="493" t="s">
        <v>318</v>
      </c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348"/>
      <c r="AW58" s="476" t="s">
        <v>360</v>
      </c>
      <c r="AX58" s="477"/>
      <c r="AY58" s="477"/>
      <c r="AZ58" s="477"/>
    </row>
    <row r="59" spans="1:52" x14ac:dyDescent="0.25">
      <c r="A59" s="68"/>
      <c r="B59" s="482"/>
      <c r="C59" s="482"/>
      <c r="D59" s="482"/>
      <c r="E59" s="482"/>
      <c r="F59" s="482"/>
      <c r="G59" s="482"/>
      <c r="H59" s="482"/>
      <c r="I59" s="482"/>
      <c r="J59" s="482"/>
      <c r="K59" s="355"/>
      <c r="L59" s="355"/>
      <c r="M59" s="355"/>
      <c r="N59" s="355"/>
      <c r="O59" s="355"/>
      <c r="P59" s="355"/>
      <c r="Q59" s="355"/>
      <c r="R59" s="355"/>
      <c r="S59" s="355"/>
      <c r="T59" s="486"/>
      <c r="U59" s="487"/>
      <c r="V59" s="486"/>
      <c r="W59" s="491"/>
      <c r="X59" s="491"/>
      <c r="Y59" s="487"/>
      <c r="Z59" s="476" t="s">
        <v>437</v>
      </c>
      <c r="AA59" s="477"/>
      <c r="AB59" s="477"/>
      <c r="AC59" s="477"/>
      <c r="AD59" s="477"/>
      <c r="AE59" s="499"/>
      <c r="AF59" s="502" t="s">
        <v>7</v>
      </c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3"/>
      <c r="AU59" s="503"/>
      <c r="AV59" s="504"/>
      <c r="AW59" s="495"/>
      <c r="AX59" s="496"/>
      <c r="AY59" s="496"/>
      <c r="AZ59" s="496"/>
    </row>
    <row r="60" spans="1:52" x14ac:dyDescent="0.25">
      <c r="A60" s="78"/>
      <c r="B60" s="482"/>
      <c r="C60" s="482"/>
      <c r="D60" s="482"/>
      <c r="E60" s="482"/>
      <c r="F60" s="482"/>
      <c r="G60" s="482"/>
      <c r="H60" s="482"/>
      <c r="I60" s="482"/>
      <c r="J60" s="482"/>
      <c r="K60" s="355"/>
      <c r="L60" s="355"/>
      <c r="M60" s="355"/>
      <c r="N60" s="355"/>
      <c r="O60" s="355"/>
      <c r="P60" s="355"/>
      <c r="Q60" s="355"/>
      <c r="R60" s="355"/>
      <c r="S60" s="355"/>
      <c r="T60" s="486"/>
      <c r="U60" s="487"/>
      <c r="V60" s="486"/>
      <c r="W60" s="491"/>
      <c r="X60" s="491"/>
      <c r="Y60" s="487"/>
      <c r="Z60" s="495"/>
      <c r="AA60" s="496"/>
      <c r="AB60" s="496"/>
      <c r="AC60" s="496"/>
      <c r="AD60" s="496"/>
      <c r="AE60" s="500"/>
      <c r="AF60" s="476" t="s">
        <v>22</v>
      </c>
      <c r="AG60" s="477"/>
      <c r="AH60" s="477"/>
      <c r="AI60" s="477"/>
      <c r="AJ60" s="499"/>
      <c r="AK60" s="476" t="s">
        <v>23</v>
      </c>
      <c r="AL60" s="477"/>
      <c r="AM60" s="477"/>
      <c r="AN60" s="477"/>
      <c r="AO60" s="477"/>
      <c r="AP60" s="499"/>
      <c r="AQ60" s="476" t="s">
        <v>24</v>
      </c>
      <c r="AR60" s="477"/>
      <c r="AS60" s="477"/>
      <c r="AT60" s="477"/>
      <c r="AU60" s="477"/>
      <c r="AV60" s="499"/>
      <c r="AW60" s="495"/>
      <c r="AX60" s="496"/>
      <c r="AY60" s="496"/>
      <c r="AZ60" s="496"/>
    </row>
    <row r="61" spans="1:52" ht="34.5" customHeight="1" x14ac:dyDescent="0.25">
      <c r="A61" s="79"/>
      <c r="B61" s="483"/>
      <c r="C61" s="483"/>
      <c r="D61" s="483"/>
      <c r="E61" s="483"/>
      <c r="F61" s="483"/>
      <c r="G61" s="483"/>
      <c r="H61" s="483"/>
      <c r="I61" s="483"/>
      <c r="J61" s="483"/>
      <c r="K61" s="355"/>
      <c r="L61" s="355"/>
      <c r="M61" s="355"/>
      <c r="N61" s="355"/>
      <c r="O61" s="355"/>
      <c r="P61" s="355"/>
      <c r="Q61" s="355"/>
      <c r="R61" s="355"/>
      <c r="S61" s="355"/>
      <c r="T61" s="488"/>
      <c r="U61" s="489"/>
      <c r="V61" s="488"/>
      <c r="W61" s="492"/>
      <c r="X61" s="492"/>
      <c r="Y61" s="489"/>
      <c r="Z61" s="497"/>
      <c r="AA61" s="498"/>
      <c r="AB61" s="498"/>
      <c r="AC61" s="498"/>
      <c r="AD61" s="498"/>
      <c r="AE61" s="501"/>
      <c r="AF61" s="497"/>
      <c r="AG61" s="498"/>
      <c r="AH61" s="498"/>
      <c r="AI61" s="498"/>
      <c r="AJ61" s="501"/>
      <c r="AK61" s="497"/>
      <c r="AL61" s="498"/>
      <c r="AM61" s="498"/>
      <c r="AN61" s="498"/>
      <c r="AO61" s="498"/>
      <c r="AP61" s="501"/>
      <c r="AQ61" s="497"/>
      <c r="AR61" s="498"/>
      <c r="AS61" s="498"/>
      <c r="AT61" s="498"/>
      <c r="AU61" s="498"/>
      <c r="AV61" s="501"/>
      <c r="AW61" s="497"/>
      <c r="AX61" s="498"/>
      <c r="AY61" s="498"/>
      <c r="AZ61" s="498"/>
    </row>
    <row r="62" spans="1:52" ht="15.75" thickBot="1" x14ac:dyDescent="0.3">
      <c r="A62" s="78"/>
      <c r="B62" s="477">
        <v>1</v>
      </c>
      <c r="C62" s="477"/>
      <c r="D62" s="477"/>
      <c r="E62" s="477"/>
      <c r="F62" s="477"/>
      <c r="G62" s="477"/>
      <c r="H62" s="477"/>
      <c r="I62" s="477"/>
      <c r="J62" s="477"/>
      <c r="K62" s="480">
        <v>2</v>
      </c>
      <c r="L62" s="480"/>
      <c r="M62" s="480"/>
      <c r="N62" s="480"/>
      <c r="O62" s="480"/>
      <c r="P62" s="480"/>
      <c r="Q62" s="480"/>
      <c r="R62" s="480"/>
      <c r="S62" s="480"/>
      <c r="T62" s="480">
        <v>3</v>
      </c>
      <c r="U62" s="480"/>
      <c r="V62" s="480">
        <v>4</v>
      </c>
      <c r="W62" s="480"/>
      <c r="X62" s="480"/>
      <c r="Y62" s="480"/>
      <c r="Z62" s="480">
        <v>5</v>
      </c>
      <c r="AA62" s="480"/>
      <c r="AB62" s="480"/>
      <c r="AC62" s="480"/>
      <c r="AD62" s="480"/>
      <c r="AE62" s="480"/>
      <c r="AF62" s="480">
        <v>6</v>
      </c>
      <c r="AG62" s="480"/>
      <c r="AH62" s="480"/>
      <c r="AI62" s="480"/>
      <c r="AJ62" s="480"/>
      <c r="AK62" s="480">
        <v>7</v>
      </c>
      <c r="AL62" s="480"/>
      <c r="AM62" s="480"/>
      <c r="AN62" s="480"/>
      <c r="AO62" s="480"/>
      <c r="AP62" s="480"/>
      <c r="AQ62" s="480">
        <v>8</v>
      </c>
      <c r="AR62" s="480"/>
      <c r="AS62" s="480"/>
      <c r="AT62" s="480"/>
      <c r="AU62" s="480"/>
      <c r="AV62" s="480"/>
      <c r="AW62" s="476">
        <v>9</v>
      </c>
      <c r="AX62" s="477"/>
      <c r="AY62" s="477"/>
      <c r="AZ62" s="477"/>
    </row>
    <row r="63" spans="1:52" ht="15" customHeight="1" x14ac:dyDescent="0.25">
      <c r="A63" s="78"/>
      <c r="B63" s="345">
        <v>101</v>
      </c>
      <c r="C63" s="353"/>
      <c r="D63" s="353"/>
      <c r="E63" s="353"/>
      <c r="F63" s="353"/>
      <c r="G63" s="353"/>
      <c r="H63" s="353"/>
      <c r="I63" s="353"/>
      <c r="J63" s="353"/>
      <c r="K63" s="353" t="s">
        <v>804</v>
      </c>
      <c r="L63" s="353"/>
      <c r="M63" s="353"/>
      <c r="N63" s="353"/>
      <c r="O63" s="353"/>
      <c r="P63" s="353"/>
      <c r="Q63" s="353"/>
      <c r="R63" s="353"/>
      <c r="S63" s="353"/>
      <c r="T63" s="524" t="s">
        <v>27</v>
      </c>
      <c r="U63" s="525"/>
      <c r="V63" s="364">
        <v>1</v>
      </c>
      <c r="W63" s="364"/>
      <c r="X63" s="364"/>
      <c r="Y63" s="364"/>
      <c r="Z63" s="526">
        <f>+AF63+AK63+AQ63</f>
        <v>1711429</v>
      </c>
      <c r="AA63" s="526"/>
      <c r="AB63" s="526"/>
      <c r="AC63" s="526"/>
      <c r="AD63" s="526"/>
      <c r="AE63" s="526"/>
      <c r="AF63" s="526">
        <v>10621</v>
      </c>
      <c r="AG63" s="526"/>
      <c r="AH63" s="526"/>
      <c r="AI63" s="526"/>
      <c r="AJ63" s="526"/>
      <c r="AK63" s="364">
        <v>0</v>
      </c>
      <c r="AL63" s="364"/>
      <c r="AM63" s="364"/>
      <c r="AN63" s="364"/>
      <c r="AO63" s="364"/>
      <c r="AP63" s="364"/>
      <c r="AQ63" s="526">
        <v>1700808</v>
      </c>
      <c r="AR63" s="526"/>
      <c r="AS63" s="526"/>
      <c r="AT63" s="526"/>
      <c r="AU63" s="526"/>
      <c r="AV63" s="526"/>
      <c r="AW63" s="526">
        <f>+V63*Z63</f>
        <v>1711429</v>
      </c>
      <c r="AX63" s="526"/>
      <c r="AY63" s="526"/>
      <c r="AZ63" s="527"/>
    </row>
    <row r="64" spans="1:52" ht="15" hidden="1" customHeight="1" thickBot="1" x14ac:dyDescent="0.3">
      <c r="A64" s="78"/>
      <c r="B64" s="344">
        <v>102</v>
      </c>
      <c r="C64" s="344"/>
      <c r="D64" s="344"/>
      <c r="E64" s="344"/>
      <c r="F64" s="344"/>
      <c r="G64" s="344"/>
      <c r="H64" s="344"/>
      <c r="I64" s="344"/>
      <c r="J64" s="345"/>
      <c r="K64" s="343" t="s">
        <v>594</v>
      </c>
      <c r="L64" s="344"/>
      <c r="M64" s="344"/>
      <c r="N64" s="344"/>
      <c r="O64" s="344"/>
      <c r="P64" s="344"/>
      <c r="Q64" s="344"/>
      <c r="R64" s="344"/>
      <c r="S64" s="346"/>
      <c r="T64" s="347" t="s">
        <v>28</v>
      </c>
      <c r="U64" s="348"/>
      <c r="V64" s="343">
        <v>4</v>
      </c>
      <c r="W64" s="344"/>
      <c r="X64" s="344"/>
      <c r="Y64" s="345"/>
      <c r="Z64" s="349">
        <f t="shared" ref="Z64:Z80" si="2">+AF64+AK64+AQ64</f>
        <v>0</v>
      </c>
      <c r="AA64" s="350"/>
      <c r="AB64" s="350"/>
      <c r="AC64" s="350"/>
      <c r="AD64" s="350"/>
      <c r="AE64" s="351"/>
      <c r="AF64" s="343"/>
      <c r="AG64" s="344"/>
      <c r="AH64" s="344"/>
      <c r="AI64" s="344"/>
      <c r="AJ64" s="345"/>
      <c r="AK64" s="343"/>
      <c r="AL64" s="344"/>
      <c r="AM64" s="344"/>
      <c r="AN64" s="344"/>
      <c r="AO64" s="344"/>
      <c r="AP64" s="345"/>
      <c r="AQ64" s="343"/>
      <c r="AR64" s="344"/>
      <c r="AS64" s="344"/>
      <c r="AT64" s="344"/>
      <c r="AU64" s="344"/>
      <c r="AV64" s="345"/>
      <c r="AW64" s="349">
        <f>+V64*Z64</f>
        <v>0</v>
      </c>
      <c r="AX64" s="350"/>
      <c r="AY64" s="350"/>
      <c r="AZ64" s="356"/>
    </row>
    <row r="65" spans="1:52" ht="15.75" hidden="1" customHeight="1" thickBot="1" x14ac:dyDescent="0.3">
      <c r="A65" s="78"/>
      <c r="B65" s="344">
        <v>103</v>
      </c>
      <c r="C65" s="344"/>
      <c r="D65" s="344"/>
      <c r="E65" s="344"/>
      <c r="F65" s="344"/>
      <c r="G65" s="344"/>
      <c r="H65" s="344"/>
      <c r="I65" s="344"/>
      <c r="J65" s="345"/>
      <c r="K65" s="343" t="s">
        <v>597</v>
      </c>
      <c r="L65" s="344"/>
      <c r="M65" s="344"/>
      <c r="N65" s="344"/>
      <c r="O65" s="344"/>
      <c r="P65" s="344"/>
      <c r="Q65" s="344"/>
      <c r="R65" s="344"/>
      <c r="S65" s="346"/>
      <c r="T65" s="347" t="s">
        <v>28</v>
      </c>
      <c r="U65" s="348"/>
      <c r="V65" s="343">
        <v>4</v>
      </c>
      <c r="W65" s="344"/>
      <c r="X65" s="344"/>
      <c r="Y65" s="345"/>
      <c r="Z65" s="349">
        <f t="shared" si="2"/>
        <v>0</v>
      </c>
      <c r="AA65" s="350"/>
      <c r="AB65" s="350"/>
      <c r="AC65" s="350"/>
      <c r="AD65" s="350"/>
      <c r="AE65" s="351"/>
      <c r="AF65" s="343"/>
      <c r="AG65" s="344"/>
      <c r="AH65" s="344"/>
      <c r="AI65" s="344"/>
      <c r="AJ65" s="345"/>
      <c r="AK65" s="343"/>
      <c r="AL65" s="344"/>
      <c r="AM65" s="344"/>
      <c r="AN65" s="344"/>
      <c r="AO65" s="344"/>
      <c r="AP65" s="345"/>
      <c r="AQ65" s="343"/>
      <c r="AR65" s="344"/>
      <c r="AS65" s="344"/>
      <c r="AT65" s="344"/>
      <c r="AU65" s="344"/>
      <c r="AV65" s="345"/>
      <c r="AW65" s="349">
        <f t="shared" ref="AW65:AW80" si="3">+V65*Z65</f>
        <v>0</v>
      </c>
      <c r="AX65" s="350"/>
      <c r="AY65" s="350"/>
      <c r="AZ65" s="356"/>
    </row>
    <row r="66" spans="1:52" ht="15.75" hidden="1" customHeight="1" thickBot="1" x14ac:dyDescent="0.3">
      <c r="A66" s="78"/>
      <c r="B66" s="345">
        <v>104</v>
      </c>
      <c r="C66" s="353"/>
      <c r="D66" s="353"/>
      <c r="E66" s="353"/>
      <c r="F66" s="353"/>
      <c r="G66" s="353"/>
      <c r="H66" s="353"/>
      <c r="I66" s="353"/>
      <c r="J66" s="353"/>
      <c r="K66" s="353" t="s">
        <v>595</v>
      </c>
      <c r="L66" s="353"/>
      <c r="M66" s="353"/>
      <c r="N66" s="353"/>
      <c r="O66" s="353"/>
      <c r="P66" s="353"/>
      <c r="Q66" s="353"/>
      <c r="R66" s="353"/>
      <c r="S66" s="353"/>
      <c r="T66" s="354" t="s">
        <v>28</v>
      </c>
      <c r="U66" s="355"/>
      <c r="V66" s="353">
        <v>4</v>
      </c>
      <c r="W66" s="353"/>
      <c r="X66" s="353"/>
      <c r="Y66" s="353"/>
      <c r="Z66" s="340">
        <f t="shared" si="2"/>
        <v>0</v>
      </c>
      <c r="AA66" s="341"/>
      <c r="AB66" s="341"/>
      <c r="AC66" s="341"/>
      <c r="AD66" s="341"/>
      <c r="AE66" s="342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64">
        <f t="shared" si="3"/>
        <v>0</v>
      </c>
      <c r="AX66" s="364"/>
      <c r="AY66" s="364"/>
      <c r="AZ66" s="365"/>
    </row>
    <row r="67" spans="1:52" ht="15.75" hidden="1" thickBot="1" x14ac:dyDescent="0.3">
      <c r="A67" s="78"/>
      <c r="B67" s="345">
        <v>242</v>
      </c>
      <c r="C67" s="353"/>
      <c r="D67" s="353"/>
      <c r="E67" s="353"/>
      <c r="F67" s="353"/>
      <c r="G67" s="353"/>
      <c r="H67" s="353"/>
      <c r="I67" s="353"/>
      <c r="J67" s="353"/>
      <c r="K67" s="353" t="s">
        <v>598</v>
      </c>
      <c r="L67" s="353"/>
      <c r="M67" s="353"/>
      <c r="N67" s="353"/>
      <c r="O67" s="353"/>
      <c r="P67" s="353"/>
      <c r="Q67" s="353"/>
      <c r="R67" s="353"/>
      <c r="S67" s="353"/>
      <c r="T67" s="354" t="s">
        <v>28</v>
      </c>
      <c r="U67" s="355"/>
      <c r="V67" s="353">
        <v>46</v>
      </c>
      <c r="W67" s="353"/>
      <c r="X67" s="353"/>
      <c r="Y67" s="353"/>
      <c r="Z67" s="340">
        <f>+AF67+AK67+AQ67</f>
        <v>0</v>
      </c>
      <c r="AA67" s="341"/>
      <c r="AB67" s="341"/>
      <c r="AC67" s="341"/>
      <c r="AD67" s="341"/>
      <c r="AE67" s="342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49">
        <f>+V67*Z67</f>
        <v>0</v>
      </c>
      <c r="AX67" s="350"/>
      <c r="AY67" s="350"/>
      <c r="AZ67" s="356"/>
    </row>
    <row r="68" spans="1:52" ht="28.5" hidden="1" customHeight="1" thickBot="1" x14ac:dyDescent="0.3">
      <c r="A68" s="78"/>
      <c r="B68" s="345">
        <v>243</v>
      </c>
      <c r="C68" s="353"/>
      <c r="D68" s="353"/>
      <c r="E68" s="353"/>
      <c r="F68" s="353"/>
      <c r="G68" s="353"/>
      <c r="H68" s="353"/>
      <c r="I68" s="353"/>
      <c r="J68" s="353"/>
      <c r="K68" s="353" t="s">
        <v>622</v>
      </c>
      <c r="L68" s="353"/>
      <c r="M68" s="353"/>
      <c r="N68" s="353"/>
      <c r="O68" s="353"/>
      <c r="P68" s="353"/>
      <c r="Q68" s="353"/>
      <c r="R68" s="353"/>
      <c r="S68" s="353"/>
      <c r="T68" s="354" t="s">
        <v>28</v>
      </c>
      <c r="U68" s="355"/>
      <c r="V68" s="353">
        <v>48</v>
      </c>
      <c r="W68" s="353"/>
      <c r="X68" s="353"/>
      <c r="Y68" s="353"/>
      <c r="Z68" s="340">
        <f t="shared" si="2"/>
        <v>0</v>
      </c>
      <c r="AA68" s="341"/>
      <c r="AB68" s="341"/>
      <c r="AC68" s="341"/>
      <c r="AD68" s="341"/>
      <c r="AE68" s="342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40">
        <f t="shared" si="3"/>
        <v>0</v>
      </c>
      <c r="AX68" s="341"/>
      <c r="AY68" s="341"/>
      <c r="AZ68" s="352"/>
    </row>
    <row r="69" spans="1:52" ht="15.75" hidden="1" customHeight="1" thickBot="1" x14ac:dyDescent="0.3">
      <c r="A69" s="78"/>
      <c r="B69" s="344">
        <v>243</v>
      </c>
      <c r="C69" s="344"/>
      <c r="D69" s="344"/>
      <c r="E69" s="344"/>
      <c r="F69" s="344"/>
      <c r="G69" s="344"/>
      <c r="H69" s="344"/>
      <c r="I69" s="344"/>
      <c r="J69" s="345"/>
      <c r="K69" s="343" t="s">
        <v>616</v>
      </c>
      <c r="L69" s="344"/>
      <c r="M69" s="344"/>
      <c r="N69" s="344"/>
      <c r="O69" s="344"/>
      <c r="P69" s="344"/>
      <c r="Q69" s="344"/>
      <c r="R69" s="344"/>
      <c r="S69" s="346"/>
      <c r="T69" s="347" t="s">
        <v>28</v>
      </c>
      <c r="U69" s="348"/>
      <c r="V69" s="343">
        <v>11</v>
      </c>
      <c r="W69" s="344"/>
      <c r="X69" s="344"/>
      <c r="Y69" s="345"/>
      <c r="Z69" s="340">
        <f t="shared" ref="Z69" si="4">+AF69+AK69+AQ69</f>
        <v>0</v>
      </c>
      <c r="AA69" s="341"/>
      <c r="AB69" s="341"/>
      <c r="AC69" s="341"/>
      <c r="AD69" s="341"/>
      <c r="AE69" s="342"/>
      <c r="AF69" s="343"/>
      <c r="AG69" s="344"/>
      <c r="AH69" s="344"/>
      <c r="AI69" s="344"/>
      <c r="AJ69" s="345"/>
      <c r="AK69" s="343"/>
      <c r="AL69" s="344"/>
      <c r="AM69" s="344"/>
      <c r="AN69" s="344"/>
      <c r="AO69" s="344"/>
      <c r="AP69" s="345"/>
      <c r="AQ69" s="343"/>
      <c r="AR69" s="344"/>
      <c r="AS69" s="344"/>
      <c r="AT69" s="344"/>
      <c r="AU69" s="344"/>
      <c r="AV69" s="345"/>
      <c r="AW69" s="340">
        <f t="shared" ref="AW69" si="5">+V69*Z69</f>
        <v>0</v>
      </c>
      <c r="AX69" s="341"/>
      <c r="AY69" s="341"/>
      <c r="AZ69" s="352"/>
    </row>
    <row r="70" spans="1:52" ht="24.75" hidden="1" customHeight="1" thickBot="1" x14ac:dyDescent="0.3">
      <c r="A70" s="78"/>
      <c r="B70" s="344">
        <v>244</v>
      </c>
      <c r="C70" s="344"/>
      <c r="D70" s="344"/>
      <c r="E70" s="344"/>
      <c r="F70" s="344"/>
      <c r="G70" s="344"/>
      <c r="H70" s="344"/>
      <c r="I70" s="344"/>
      <c r="J70" s="345"/>
      <c r="K70" s="343" t="s">
        <v>611</v>
      </c>
      <c r="L70" s="344"/>
      <c r="M70" s="344"/>
      <c r="N70" s="344"/>
      <c r="O70" s="344"/>
      <c r="P70" s="344"/>
      <c r="Q70" s="344"/>
      <c r="R70" s="344"/>
      <c r="S70" s="346"/>
      <c r="T70" s="347" t="s">
        <v>29</v>
      </c>
      <c r="U70" s="348"/>
      <c r="V70" s="343">
        <v>3</v>
      </c>
      <c r="W70" s="344"/>
      <c r="X70" s="344"/>
      <c r="Y70" s="345"/>
      <c r="Z70" s="340">
        <f t="shared" ref="Z70:Z79" si="6">+AF70+AK70+AQ70</f>
        <v>0</v>
      </c>
      <c r="AA70" s="341"/>
      <c r="AB70" s="341"/>
      <c r="AC70" s="341"/>
      <c r="AD70" s="341"/>
      <c r="AE70" s="342"/>
      <c r="AF70" s="343"/>
      <c r="AG70" s="344"/>
      <c r="AH70" s="344"/>
      <c r="AI70" s="344"/>
      <c r="AJ70" s="345"/>
      <c r="AK70" s="343"/>
      <c r="AL70" s="344"/>
      <c r="AM70" s="344"/>
      <c r="AN70" s="344"/>
      <c r="AO70" s="344"/>
      <c r="AP70" s="345"/>
      <c r="AQ70" s="343"/>
      <c r="AR70" s="344"/>
      <c r="AS70" s="344"/>
      <c r="AT70" s="344"/>
      <c r="AU70" s="344"/>
      <c r="AV70" s="345"/>
      <c r="AW70" s="340">
        <f t="shared" ref="AW70" si="7">+V70*Z70</f>
        <v>0</v>
      </c>
      <c r="AX70" s="341"/>
      <c r="AY70" s="341"/>
      <c r="AZ70" s="352"/>
    </row>
    <row r="71" spans="1:52" ht="15.75" hidden="1" customHeight="1" thickBot="1" x14ac:dyDescent="0.3">
      <c r="A71" s="78"/>
      <c r="B71" s="344">
        <v>420</v>
      </c>
      <c r="C71" s="344"/>
      <c r="D71" s="344"/>
      <c r="E71" s="344"/>
      <c r="F71" s="344"/>
      <c r="G71" s="344"/>
      <c r="H71" s="344"/>
      <c r="I71" s="344"/>
      <c r="J71" s="345"/>
      <c r="K71" s="343" t="s">
        <v>612</v>
      </c>
      <c r="L71" s="344"/>
      <c r="M71" s="344"/>
      <c r="N71" s="344"/>
      <c r="O71" s="344"/>
      <c r="P71" s="344"/>
      <c r="Q71" s="344"/>
      <c r="R71" s="344"/>
      <c r="S71" s="346"/>
      <c r="T71" s="347" t="s">
        <v>486</v>
      </c>
      <c r="U71" s="348"/>
      <c r="V71" s="343">
        <v>1</v>
      </c>
      <c r="W71" s="344"/>
      <c r="X71" s="344"/>
      <c r="Y71" s="345"/>
      <c r="Z71" s="340">
        <f>+AF71+AK71+AQ71</f>
        <v>0</v>
      </c>
      <c r="AA71" s="341"/>
      <c r="AB71" s="341"/>
      <c r="AC71" s="341"/>
      <c r="AD71" s="341"/>
      <c r="AE71" s="342"/>
      <c r="AF71" s="343"/>
      <c r="AG71" s="344"/>
      <c r="AH71" s="344"/>
      <c r="AI71" s="344"/>
      <c r="AJ71" s="345"/>
      <c r="AK71" s="343"/>
      <c r="AL71" s="344"/>
      <c r="AM71" s="344"/>
      <c r="AN71" s="344"/>
      <c r="AO71" s="344"/>
      <c r="AP71" s="345"/>
      <c r="AQ71" s="343"/>
      <c r="AR71" s="344"/>
      <c r="AS71" s="344"/>
      <c r="AT71" s="344"/>
      <c r="AU71" s="344"/>
      <c r="AV71" s="345"/>
      <c r="AW71" s="340">
        <f t="shared" ref="AW71:AW79" si="8">+V71*Z71</f>
        <v>0</v>
      </c>
      <c r="AX71" s="341"/>
      <c r="AY71" s="341"/>
      <c r="AZ71" s="352"/>
    </row>
    <row r="72" spans="1:52" ht="15.75" hidden="1" customHeight="1" thickBot="1" x14ac:dyDescent="0.3">
      <c r="A72" s="78"/>
      <c r="B72" s="344">
        <v>244</v>
      </c>
      <c r="C72" s="344"/>
      <c r="D72" s="344"/>
      <c r="E72" s="344"/>
      <c r="F72" s="344"/>
      <c r="G72" s="344"/>
      <c r="H72" s="344"/>
      <c r="I72" s="344"/>
      <c r="J72" s="345"/>
      <c r="K72" s="343" t="s">
        <v>613</v>
      </c>
      <c r="L72" s="344"/>
      <c r="M72" s="344"/>
      <c r="N72" s="344"/>
      <c r="O72" s="344"/>
      <c r="P72" s="344"/>
      <c r="Q72" s="344"/>
      <c r="R72" s="344"/>
      <c r="S72" s="346"/>
      <c r="T72" s="347" t="s">
        <v>487</v>
      </c>
      <c r="U72" s="348"/>
      <c r="V72" s="343">
        <v>1</v>
      </c>
      <c r="W72" s="344"/>
      <c r="X72" s="344"/>
      <c r="Y72" s="345"/>
      <c r="Z72" s="340">
        <f t="shared" ref="Z72:Z73" si="9">+AF72+AK72+AQ72</f>
        <v>0</v>
      </c>
      <c r="AA72" s="341"/>
      <c r="AB72" s="341"/>
      <c r="AC72" s="341"/>
      <c r="AD72" s="341"/>
      <c r="AE72" s="342"/>
      <c r="AF72" s="343"/>
      <c r="AG72" s="344"/>
      <c r="AH72" s="344"/>
      <c r="AI72" s="344"/>
      <c r="AJ72" s="345"/>
      <c r="AK72" s="343"/>
      <c r="AL72" s="344"/>
      <c r="AM72" s="344"/>
      <c r="AN72" s="344"/>
      <c r="AO72" s="344"/>
      <c r="AP72" s="345"/>
      <c r="AQ72" s="343"/>
      <c r="AR72" s="344"/>
      <c r="AS72" s="344"/>
      <c r="AT72" s="344"/>
      <c r="AU72" s="344"/>
      <c r="AV72" s="345"/>
      <c r="AW72" s="340">
        <f t="shared" ref="AW72:AW73" si="10">+V72*Z72</f>
        <v>0</v>
      </c>
      <c r="AX72" s="341"/>
      <c r="AY72" s="341"/>
      <c r="AZ72" s="352"/>
    </row>
    <row r="73" spans="1:52" ht="39" hidden="1" customHeight="1" thickBot="1" x14ac:dyDescent="0.3">
      <c r="A73" s="78"/>
      <c r="B73" s="344">
        <v>310</v>
      </c>
      <c r="C73" s="344"/>
      <c r="D73" s="344"/>
      <c r="E73" s="344"/>
      <c r="F73" s="344"/>
      <c r="G73" s="344"/>
      <c r="H73" s="344"/>
      <c r="I73" s="344"/>
      <c r="J73" s="345"/>
      <c r="K73" s="343" t="s">
        <v>614</v>
      </c>
      <c r="L73" s="344"/>
      <c r="M73" s="344"/>
      <c r="N73" s="344"/>
      <c r="O73" s="344"/>
      <c r="P73" s="344"/>
      <c r="Q73" s="344"/>
      <c r="R73" s="344"/>
      <c r="S73" s="346"/>
      <c r="T73" s="347" t="s">
        <v>488</v>
      </c>
      <c r="U73" s="348"/>
      <c r="V73" s="343">
        <v>4</v>
      </c>
      <c r="W73" s="344"/>
      <c r="X73" s="344"/>
      <c r="Y73" s="345"/>
      <c r="Z73" s="340">
        <f t="shared" si="9"/>
        <v>0</v>
      </c>
      <c r="AA73" s="341"/>
      <c r="AB73" s="341"/>
      <c r="AC73" s="341"/>
      <c r="AD73" s="341"/>
      <c r="AE73" s="342"/>
      <c r="AF73" s="343"/>
      <c r="AG73" s="344"/>
      <c r="AH73" s="344"/>
      <c r="AI73" s="344"/>
      <c r="AJ73" s="345"/>
      <c r="AK73" s="343"/>
      <c r="AL73" s="344"/>
      <c r="AM73" s="344"/>
      <c r="AN73" s="344"/>
      <c r="AO73" s="344"/>
      <c r="AP73" s="345"/>
      <c r="AQ73" s="343"/>
      <c r="AR73" s="344"/>
      <c r="AS73" s="344"/>
      <c r="AT73" s="344"/>
      <c r="AU73" s="344"/>
      <c r="AV73" s="345"/>
      <c r="AW73" s="340">
        <f t="shared" si="10"/>
        <v>0</v>
      </c>
      <c r="AX73" s="341"/>
      <c r="AY73" s="341"/>
      <c r="AZ73" s="352"/>
    </row>
    <row r="74" spans="1:52" ht="26.25" hidden="1" customHeight="1" thickBot="1" x14ac:dyDescent="0.3">
      <c r="A74" s="78"/>
      <c r="B74" s="344">
        <v>310</v>
      </c>
      <c r="C74" s="344"/>
      <c r="D74" s="344"/>
      <c r="E74" s="344"/>
      <c r="F74" s="344"/>
      <c r="G74" s="344"/>
      <c r="H74" s="344"/>
      <c r="I74" s="344"/>
      <c r="J74" s="345"/>
      <c r="K74" s="343" t="s">
        <v>615</v>
      </c>
      <c r="L74" s="344"/>
      <c r="M74" s="344"/>
      <c r="N74" s="344"/>
      <c r="O74" s="344"/>
      <c r="P74" s="344"/>
      <c r="Q74" s="344"/>
      <c r="R74" s="344"/>
      <c r="S74" s="346"/>
      <c r="T74" s="347" t="s">
        <v>579</v>
      </c>
      <c r="U74" s="348"/>
      <c r="V74" s="343">
        <v>9</v>
      </c>
      <c r="W74" s="344"/>
      <c r="X74" s="344"/>
      <c r="Y74" s="345"/>
      <c r="Z74" s="340">
        <f t="shared" ref="Z74:Z75" si="11">+AF74+AK74+AQ74</f>
        <v>0</v>
      </c>
      <c r="AA74" s="341"/>
      <c r="AB74" s="341"/>
      <c r="AC74" s="341"/>
      <c r="AD74" s="341"/>
      <c r="AE74" s="342"/>
      <c r="AF74" s="343"/>
      <c r="AG74" s="344"/>
      <c r="AH74" s="344"/>
      <c r="AI74" s="344"/>
      <c r="AJ74" s="345"/>
      <c r="AK74" s="343"/>
      <c r="AL74" s="344"/>
      <c r="AM74" s="344"/>
      <c r="AN74" s="344"/>
      <c r="AO74" s="344"/>
      <c r="AP74" s="345"/>
      <c r="AQ74" s="343"/>
      <c r="AR74" s="344"/>
      <c r="AS74" s="344"/>
      <c r="AT74" s="344"/>
      <c r="AU74" s="344"/>
      <c r="AV74" s="345"/>
      <c r="AW74" s="340">
        <f t="shared" ref="AW74:AW75" si="12">+V74*Z74</f>
        <v>0</v>
      </c>
      <c r="AX74" s="341"/>
      <c r="AY74" s="341"/>
      <c r="AZ74" s="352"/>
    </row>
    <row r="75" spans="1:52" ht="48" hidden="1" customHeight="1" thickBot="1" x14ac:dyDescent="0.3">
      <c r="A75" s="78"/>
      <c r="B75" s="344">
        <v>240</v>
      </c>
      <c r="C75" s="344"/>
      <c r="D75" s="344"/>
      <c r="E75" s="344"/>
      <c r="F75" s="344"/>
      <c r="G75" s="344"/>
      <c r="H75" s="344"/>
      <c r="I75" s="344"/>
      <c r="J75" s="345"/>
      <c r="K75" s="343" t="s">
        <v>617</v>
      </c>
      <c r="L75" s="344"/>
      <c r="M75" s="344"/>
      <c r="N75" s="344"/>
      <c r="O75" s="344"/>
      <c r="P75" s="344"/>
      <c r="Q75" s="344"/>
      <c r="R75" s="344"/>
      <c r="S75" s="346"/>
      <c r="T75" s="347" t="s">
        <v>623</v>
      </c>
      <c r="U75" s="348"/>
      <c r="V75" s="343">
        <v>4</v>
      </c>
      <c r="W75" s="344"/>
      <c r="X75" s="344"/>
      <c r="Y75" s="345"/>
      <c r="Z75" s="349">
        <f t="shared" si="11"/>
        <v>0</v>
      </c>
      <c r="AA75" s="350"/>
      <c r="AB75" s="350"/>
      <c r="AC75" s="350"/>
      <c r="AD75" s="350"/>
      <c r="AE75" s="351"/>
      <c r="AF75" s="343"/>
      <c r="AG75" s="344"/>
      <c r="AH75" s="344"/>
      <c r="AI75" s="344"/>
      <c r="AJ75" s="345"/>
      <c r="AK75" s="343"/>
      <c r="AL75" s="344"/>
      <c r="AM75" s="344"/>
      <c r="AN75" s="344"/>
      <c r="AO75" s="344"/>
      <c r="AP75" s="345"/>
      <c r="AQ75" s="343"/>
      <c r="AR75" s="344"/>
      <c r="AS75" s="344"/>
      <c r="AT75" s="344"/>
      <c r="AU75" s="344"/>
      <c r="AV75" s="345"/>
      <c r="AW75" s="349">
        <f t="shared" si="12"/>
        <v>0</v>
      </c>
      <c r="AX75" s="350"/>
      <c r="AY75" s="350"/>
      <c r="AZ75" s="356"/>
    </row>
    <row r="76" spans="1:52" ht="58.5" hidden="1" customHeight="1" thickBot="1" x14ac:dyDescent="0.3">
      <c r="A76" s="78"/>
      <c r="B76" s="344">
        <v>243</v>
      </c>
      <c r="C76" s="344"/>
      <c r="D76" s="344"/>
      <c r="E76" s="344"/>
      <c r="F76" s="344"/>
      <c r="G76" s="344"/>
      <c r="H76" s="344"/>
      <c r="I76" s="344"/>
      <c r="J76" s="345"/>
      <c r="K76" s="343" t="s">
        <v>621</v>
      </c>
      <c r="L76" s="344"/>
      <c r="M76" s="344"/>
      <c r="N76" s="344"/>
      <c r="O76" s="344"/>
      <c r="P76" s="344"/>
      <c r="Q76" s="344"/>
      <c r="R76" s="344"/>
      <c r="S76" s="346"/>
      <c r="T76" s="347" t="s">
        <v>624</v>
      </c>
      <c r="U76" s="348"/>
      <c r="V76" s="343">
        <v>8</v>
      </c>
      <c r="W76" s="344"/>
      <c r="X76" s="344"/>
      <c r="Y76" s="345"/>
      <c r="Z76" s="340">
        <f t="shared" ref="Z76:Z78" si="13">+AF76+AK76+AQ76</f>
        <v>0</v>
      </c>
      <c r="AA76" s="341"/>
      <c r="AB76" s="341"/>
      <c r="AC76" s="341"/>
      <c r="AD76" s="341"/>
      <c r="AE76" s="342"/>
      <c r="AF76" s="343"/>
      <c r="AG76" s="344"/>
      <c r="AH76" s="344"/>
      <c r="AI76" s="344"/>
      <c r="AJ76" s="345"/>
      <c r="AK76" s="343"/>
      <c r="AL76" s="344"/>
      <c r="AM76" s="344"/>
      <c r="AN76" s="344"/>
      <c r="AO76" s="344"/>
      <c r="AP76" s="345"/>
      <c r="AQ76" s="343"/>
      <c r="AR76" s="344"/>
      <c r="AS76" s="344"/>
      <c r="AT76" s="344"/>
      <c r="AU76" s="344"/>
      <c r="AV76" s="345"/>
      <c r="AW76" s="340">
        <f t="shared" ref="AW76:AW78" si="14">+V76*Z76</f>
        <v>0</v>
      </c>
      <c r="AX76" s="341"/>
      <c r="AY76" s="341"/>
      <c r="AZ76" s="352"/>
    </row>
    <row r="77" spans="1:52" ht="39" hidden="1" customHeight="1" thickBot="1" x14ac:dyDescent="0.3">
      <c r="A77" s="78">
        <v>240</v>
      </c>
      <c r="B77" s="564">
        <v>240</v>
      </c>
      <c r="C77" s="564"/>
      <c r="D77" s="564"/>
      <c r="E77" s="564"/>
      <c r="F77" s="564"/>
      <c r="G77" s="564"/>
      <c r="H77" s="564"/>
      <c r="I77" s="564"/>
      <c r="J77" s="565"/>
      <c r="K77" s="343" t="s">
        <v>618</v>
      </c>
      <c r="L77" s="344"/>
      <c r="M77" s="344"/>
      <c r="N77" s="344"/>
      <c r="O77" s="344"/>
      <c r="P77" s="344"/>
      <c r="Q77" s="344"/>
      <c r="R77" s="344"/>
      <c r="S77" s="346"/>
      <c r="T77" s="347" t="s">
        <v>625</v>
      </c>
      <c r="U77" s="348"/>
      <c r="V77" s="343">
        <v>5</v>
      </c>
      <c r="W77" s="344"/>
      <c r="X77" s="344"/>
      <c r="Y77" s="345"/>
      <c r="Z77" s="340">
        <f t="shared" ref="Z77" si="15">+AF77+AK77+AQ77</f>
        <v>0</v>
      </c>
      <c r="AA77" s="341"/>
      <c r="AB77" s="341"/>
      <c r="AC77" s="341"/>
      <c r="AD77" s="341"/>
      <c r="AE77" s="342"/>
      <c r="AF77" s="343"/>
      <c r="AG77" s="344"/>
      <c r="AH77" s="344"/>
      <c r="AI77" s="344"/>
      <c r="AJ77" s="345"/>
      <c r="AK77" s="343"/>
      <c r="AL77" s="344"/>
      <c r="AM77" s="344"/>
      <c r="AN77" s="344"/>
      <c r="AO77" s="344"/>
      <c r="AP77" s="345"/>
      <c r="AQ77" s="343"/>
      <c r="AR77" s="344"/>
      <c r="AS77" s="344"/>
      <c r="AT77" s="344"/>
      <c r="AU77" s="344"/>
      <c r="AV77" s="345"/>
      <c r="AW77" s="340">
        <f t="shared" ref="AW77" si="16">+V77*Z77</f>
        <v>0</v>
      </c>
      <c r="AX77" s="341"/>
      <c r="AY77" s="341"/>
      <c r="AZ77" s="352"/>
    </row>
    <row r="78" spans="1:52" ht="25.5" hidden="1" customHeight="1" thickBot="1" x14ac:dyDescent="0.3">
      <c r="A78" s="78"/>
      <c r="B78" s="344">
        <v>240</v>
      </c>
      <c r="C78" s="344"/>
      <c r="D78" s="344"/>
      <c r="E78" s="344"/>
      <c r="F78" s="344"/>
      <c r="G78" s="344"/>
      <c r="H78" s="344"/>
      <c r="I78" s="344"/>
      <c r="J78" s="345"/>
      <c r="K78" s="343" t="s">
        <v>619</v>
      </c>
      <c r="L78" s="344"/>
      <c r="M78" s="344"/>
      <c r="N78" s="344"/>
      <c r="O78" s="344"/>
      <c r="P78" s="344"/>
      <c r="Q78" s="344"/>
      <c r="R78" s="344"/>
      <c r="S78" s="346"/>
      <c r="T78" s="347" t="s">
        <v>626</v>
      </c>
      <c r="U78" s="348"/>
      <c r="V78" s="343">
        <v>8</v>
      </c>
      <c r="W78" s="344"/>
      <c r="X78" s="344"/>
      <c r="Y78" s="345"/>
      <c r="Z78" s="340">
        <f t="shared" si="13"/>
        <v>0</v>
      </c>
      <c r="AA78" s="341"/>
      <c r="AB78" s="341"/>
      <c r="AC78" s="341"/>
      <c r="AD78" s="341"/>
      <c r="AE78" s="342"/>
      <c r="AF78" s="343"/>
      <c r="AG78" s="344"/>
      <c r="AH78" s="344"/>
      <c r="AI78" s="344"/>
      <c r="AJ78" s="345"/>
      <c r="AK78" s="343"/>
      <c r="AL78" s="344"/>
      <c r="AM78" s="344"/>
      <c r="AN78" s="344"/>
      <c r="AO78" s="344"/>
      <c r="AP78" s="345"/>
      <c r="AQ78" s="343"/>
      <c r="AR78" s="344"/>
      <c r="AS78" s="344"/>
      <c r="AT78" s="344"/>
      <c r="AU78" s="344"/>
      <c r="AV78" s="345"/>
      <c r="AW78" s="340">
        <f t="shared" si="14"/>
        <v>0</v>
      </c>
      <c r="AX78" s="341"/>
      <c r="AY78" s="341"/>
      <c r="AZ78" s="352"/>
    </row>
    <row r="79" spans="1:52" ht="15.75" hidden="1" customHeight="1" thickBot="1" x14ac:dyDescent="0.3">
      <c r="A79" s="78"/>
      <c r="B79" s="344">
        <v>240</v>
      </c>
      <c r="C79" s="344"/>
      <c r="D79" s="344"/>
      <c r="E79" s="344"/>
      <c r="F79" s="344"/>
      <c r="G79" s="344"/>
      <c r="H79" s="344"/>
      <c r="I79" s="344"/>
      <c r="J79" s="345"/>
      <c r="K79" s="343" t="s">
        <v>620</v>
      </c>
      <c r="L79" s="344"/>
      <c r="M79" s="344"/>
      <c r="N79" s="344"/>
      <c r="O79" s="344"/>
      <c r="P79" s="344"/>
      <c r="Q79" s="344"/>
      <c r="R79" s="344"/>
      <c r="S79" s="346"/>
      <c r="T79" s="347" t="s">
        <v>627</v>
      </c>
      <c r="U79" s="348"/>
      <c r="V79" s="343">
        <v>4</v>
      </c>
      <c r="W79" s="344"/>
      <c r="X79" s="344"/>
      <c r="Y79" s="345"/>
      <c r="Z79" s="340">
        <f t="shared" si="6"/>
        <v>0</v>
      </c>
      <c r="AA79" s="341"/>
      <c r="AB79" s="341"/>
      <c r="AC79" s="341"/>
      <c r="AD79" s="341"/>
      <c r="AE79" s="342"/>
      <c r="AF79" s="343"/>
      <c r="AG79" s="344"/>
      <c r="AH79" s="344"/>
      <c r="AI79" s="344"/>
      <c r="AJ79" s="345"/>
      <c r="AK79" s="343"/>
      <c r="AL79" s="344"/>
      <c r="AM79" s="344"/>
      <c r="AN79" s="344"/>
      <c r="AO79" s="344"/>
      <c r="AP79" s="345"/>
      <c r="AQ79" s="343"/>
      <c r="AR79" s="344"/>
      <c r="AS79" s="344"/>
      <c r="AT79" s="344"/>
      <c r="AU79" s="344"/>
      <c r="AV79" s="345"/>
      <c r="AW79" s="340">
        <f t="shared" si="8"/>
        <v>0</v>
      </c>
      <c r="AX79" s="341"/>
      <c r="AY79" s="341"/>
      <c r="AZ79" s="352"/>
    </row>
    <row r="80" spans="1:52" ht="15" hidden="1" customHeight="1" x14ac:dyDescent="0.25">
      <c r="A80" s="78"/>
      <c r="B80" s="345">
        <v>410</v>
      </c>
      <c r="C80" s="353"/>
      <c r="D80" s="353"/>
      <c r="E80" s="353"/>
      <c r="F80" s="353"/>
      <c r="G80" s="353"/>
      <c r="H80" s="353"/>
      <c r="I80" s="353"/>
      <c r="J80" s="353"/>
      <c r="K80" s="353" t="s">
        <v>596</v>
      </c>
      <c r="L80" s="353"/>
      <c r="M80" s="353"/>
      <c r="N80" s="353"/>
      <c r="O80" s="353"/>
      <c r="P80" s="353"/>
      <c r="Q80" s="353"/>
      <c r="R80" s="353"/>
      <c r="S80" s="353"/>
      <c r="T80" s="354" t="s">
        <v>29</v>
      </c>
      <c r="U80" s="355"/>
      <c r="V80" s="353">
        <v>12</v>
      </c>
      <c r="W80" s="353"/>
      <c r="X80" s="353"/>
      <c r="Y80" s="353"/>
      <c r="Z80" s="340">
        <f t="shared" si="2"/>
        <v>0</v>
      </c>
      <c r="AA80" s="341"/>
      <c r="AB80" s="341"/>
      <c r="AC80" s="341"/>
      <c r="AD80" s="341"/>
      <c r="AE80" s="342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40">
        <f t="shared" si="3"/>
        <v>0</v>
      </c>
      <c r="AX80" s="341"/>
      <c r="AY80" s="341"/>
      <c r="AZ80" s="352"/>
    </row>
    <row r="81" spans="1:58" ht="15.75" customHeight="1" thickBot="1" x14ac:dyDescent="0.3">
      <c r="A81" s="65"/>
      <c r="B81" s="505" t="s">
        <v>114</v>
      </c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6"/>
      <c r="T81" s="508" t="s">
        <v>244</v>
      </c>
      <c r="U81" s="509"/>
      <c r="V81" s="510">
        <f>SUM(V63:Y80)</f>
        <v>177</v>
      </c>
      <c r="W81" s="510"/>
      <c r="X81" s="510"/>
      <c r="Y81" s="510"/>
      <c r="Z81" s="511" t="s">
        <v>30</v>
      </c>
      <c r="AA81" s="511"/>
      <c r="AB81" s="511"/>
      <c r="AC81" s="511"/>
      <c r="AD81" s="511"/>
      <c r="AE81" s="511"/>
      <c r="AF81" s="511" t="s">
        <v>30</v>
      </c>
      <c r="AG81" s="511"/>
      <c r="AH81" s="511"/>
      <c r="AI81" s="511"/>
      <c r="AJ81" s="511"/>
      <c r="AK81" s="511" t="s">
        <v>30</v>
      </c>
      <c r="AL81" s="511"/>
      <c r="AM81" s="511"/>
      <c r="AN81" s="511"/>
      <c r="AO81" s="511"/>
      <c r="AP81" s="511"/>
      <c r="AQ81" s="511" t="s">
        <v>30</v>
      </c>
      <c r="AR81" s="511"/>
      <c r="AS81" s="511"/>
      <c r="AT81" s="511"/>
      <c r="AU81" s="511"/>
      <c r="AV81" s="511"/>
      <c r="AW81" s="512">
        <f>SUM(AW63:AZ80)</f>
        <v>1711429</v>
      </c>
      <c r="AX81" s="512"/>
      <c r="AY81" s="512"/>
      <c r="AZ81" s="513"/>
    </row>
    <row r="82" spans="1:58" x14ac:dyDescent="0.25">
      <c r="A82" s="65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522"/>
      <c r="W82" s="522"/>
      <c r="X82" s="522"/>
      <c r="Y82" s="522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77"/>
      <c r="AU82" s="77"/>
      <c r="AV82" s="68"/>
      <c r="AW82" s="523"/>
      <c r="AX82" s="523"/>
      <c r="AY82" s="523"/>
      <c r="AZ82" s="523"/>
    </row>
    <row r="83" spans="1:58" ht="15" customHeight="1" x14ac:dyDescent="0.25">
      <c r="A83" s="67"/>
      <c r="B83" s="429" t="s">
        <v>819</v>
      </c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29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</row>
    <row r="84" spans="1:58" x14ac:dyDescent="0.25">
      <c r="A84" s="39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</row>
    <row r="85" spans="1:58" ht="15" customHeight="1" x14ac:dyDescent="0.25">
      <c r="A85" s="77"/>
      <c r="B85" s="481" t="s">
        <v>438</v>
      </c>
      <c r="C85" s="481"/>
      <c r="D85" s="481"/>
      <c r="E85" s="481"/>
      <c r="F85" s="481"/>
      <c r="G85" s="481"/>
      <c r="H85" s="481"/>
      <c r="I85" s="481"/>
      <c r="J85" s="481"/>
      <c r="K85" s="355" t="s">
        <v>436</v>
      </c>
      <c r="L85" s="355"/>
      <c r="M85" s="355"/>
      <c r="N85" s="355"/>
      <c r="O85" s="355"/>
      <c r="P85" s="355"/>
      <c r="Q85" s="355"/>
      <c r="R85" s="355"/>
      <c r="S85" s="355"/>
      <c r="T85" s="484" t="s">
        <v>4</v>
      </c>
      <c r="U85" s="485"/>
      <c r="V85" s="484" t="s">
        <v>220</v>
      </c>
      <c r="W85" s="490"/>
      <c r="X85" s="490"/>
      <c r="Y85" s="485"/>
      <c r="Z85" s="493" t="s">
        <v>318</v>
      </c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  <c r="AO85" s="494"/>
      <c r="AP85" s="494"/>
      <c r="AQ85" s="494"/>
      <c r="AR85" s="494"/>
      <c r="AS85" s="494"/>
      <c r="AT85" s="494"/>
      <c r="AU85" s="494"/>
      <c r="AV85" s="348"/>
      <c r="AW85" s="476" t="s">
        <v>360</v>
      </c>
      <c r="AX85" s="477"/>
      <c r="AY85" s="477"/>
      <c r="AZ85" s="477"/>
    </row>
    <row r="86" spans="1:58" ht="15" customHeight="1" x14ac:dyDescent="0.25">
      <c r="A86" s="68"/>
      <c r="B86" s="482"/>
      <c r="C86" s="482"/>
      <c r="D86" s="482"/>
      <c r="E86" s="482"/>
      <c r="F86" s="482"/>
      <c r="G86" s="482"/>
      <c r="H86" s="482"/>
      <c r="I86" s="482"/>
      <c r="J86" s="482"/>
      <c r="K86" s="355"/>
      <c r="L86" s="355"/>
      <c r="M86" s="355"/>
      <c r="N86" s="355"/>
      <c r="O86" s="355"/>
      <c r="P86" s="355"/>
      <c r="Q86" s="355"/>
      <c r="R86" s="355"/>
      <c r="S86" s="355"/>
      <c r="T86" s="486"/>
      <c r="U86" s="487"/>
      <c r="V86" s="486"/>
      <c r="W86" s="491"/>
      <c r="X86" s="491"/>
      <c r="Y86" s="487"/>
      <c r="Z86" s="476" t="s">
        <v>437</v>
      </c>
      <c r="AA86" s="477"/>
      <c r="AB86" s="477"/>
      <c r="AC86" s="477"/>
      <c r="AD86" s="477"/>
      <c r="AE86" s="499"/>
      <c r="AF86" s="502" t="s">
        <v>7</v>
      </c>
      <c r="AG86" s="503"/>
      <c r="AH86" s="503"/>
      <c r="AI86" s="503"/>
      <c r="AJ86" s="503"/>
      <c r="AK86" s="503"/>
      <c r="AL86" s="503"/>
      <c r="AM86" s="503"/>
      <c r="AN86" s="503"/>
      <c r="AO86" s="503"/>
      <c r="AP86" s="503"/>
      <c r="AQ86" s="503"/>
      <c r="AR86" s="503"/>
      <c r="AS86" s="503"/>
      <c r="AT86" s="503"/>
      <c r="AU86" s="503"/>
      <c r="AV86" s="504"/>
      <c r="AW86" s="495"/>
      <c r="AX86" s="496"/>
      <c r="AY86" s="496"/>
      <c r="AZ86" s="496"/>
    </row>
    <row r="87" spans="1:58" x14ac:dyDescent="0.25">
      <c r="A87" s="78"/>
      <c r="B87" s="482"/>
      <c r="C87" s="482"/>
      <c r="D87" s="482"/>
      <c r="E87" s="482"/>
      <c r="F87" s="482"/>
      <c r="G87" s="482"/>
      <c r="H87" s="482"/>
      <c r="I87" s="482"/>
      <c r="J87" s="482"/>
      <c r="K87" s="355"/>
      <c r="L87" s="355"/>
      <c r="M87" s="355"/>
      <c r="N87" s="355"/>
      <c r="O87" s="355"/>
      <c r="P87" s="355"/>
      <c r="Q87" s="355"/>
      <c r="R87" s="355"/>
      <c r="S87" s="355"/>
      <c r="T87" s="486"/>
      <c r="U87" s="487"/>
      <c r="V87" s="486"/>
      <c r="W87" s="491"/>
      <c r="X87" s="491"/>
      <c r="Y87" s="487"/>
      <c r="Z87" s="495"/>
      <c r="AA87" s="496"/>
      <c r="AB87" s="496"/>
      <c r="AC87" s="496"/>
      <c r="AD87" s="496"/>
      <c r="AE87" s="500"/>
      <c r="AF87" s="476" t="s">
        <v>22</v>
      </c>
      <c r="AG87" s="477"/>
      <c r="AH87" s="477"/>
      <c r="AI87" s="477"/>
      <c r="AJ87" s="499"/>
      <c r="AK87" s="476" t="s">
        <v>23</v>
      </c>
      <c r="AL87" s="477"/>
      <c r="AM87" s="477"/>
      <c r="AN87" s="477"/>
      <c r="AO87" s="477"/>
      <c r="AP87" s="499"/>
      <c r="AQ87" s="476" t="s">
        <v>24</v>
      </c>
      <c r="AR87" s="477"/>
      <c r="AS87" s="477"/>
      <c r="AT87" s="477"/>
      <c r="AU87" s="477"/>
      <c r="AV87" s="499"/>
      <c r="AW87" s="495"/>
      <c r="AX87" s="496"/>
      <c r="AY87" s="496"/>
      <c r="AZ87" s="496"/>
    </row>
    <row r="88" spans="1:58" ht="42" customHeight="1" x14ac:dyDescent="0.25">
      <c r="A88" s="79"/>
      <c r="B88" s="483"/>
      <c r="C88" s="483"/>
      <c r="D88" s="483"/>
      <c r="E88" s="483"/>
      <c r="F88" s="483"/>
      <c r="G88" s="483"/>
      <c r="H88" s="483"/>
      <c r="I88" s="483"/>
      <c r="J88" s="483"/>
      <c r="K88" s="355"/>
      <c r="L88" s="355"/>
      <c r="M88" s="355"/>
      <c r="N88" s="355"/>
      <c r="O88" s="355"/>
      <c r="P88" s="355"/>
      <c r="Q88" s="355"/>
      <c r="R88" s="355"/>
      <c r="S88" s="355"/>
      <c r="T88" s="488"/>
      <c r="U88" s="489"/>
      <c r="V88" s="488"/>
      <c r="W88" s="492"/>
      <c r="X88" s="492"/>
      <c r="Y88" s="489"/>
      <c r="Z88" s="497"/>
      <c r="AA88" s="498"/>
      <c r="AB88" s="498"/>
      <c r="AC88" s="498"/>
      <c r="AD88" s="498"/>
      <c r="AE88" s="501"/>
      <c r="AF88" s="497"/>
      <c r="AG88" s="498"/>
      <c r="AH88" s="498"/>
      <c r="AI88" s="498"/>
      <c r="AJ88" s="501"/>
      <c r="AK88" s="497"/>
      <c r="AL88" s="498"/>
      <c r="AM88" s="498"/>
      <c r="AN88" s="498"/>
      <c r="AO88" s="498"/>
      <c r="AP88" s="501"/>
      <c r="AQ88" s="497"/>
      <c r="AR88" s="498"/>
      <c r="AS88" s="498"/>
      <c r="AT88" s="498"/>
      <c r="AU88" s="498"/>
      <c r="AV88" s="501"/>
      <c r="AW88" s="497"/>
      <c r="AX88" s="498"/>
      <c r="AY88" s="498"/>
      <c r="AZ88" s="498"/>
    </row>
    <row r="89" spans="1:58" ht="15.75" thickBot="1" x14ac:dyDescent="0.3">
      <c r="A89" s="78"/>
      <c r="B89" s="477">
        <v>1</v>
      </c>
      <c r="C89" s="477"/>
      <c r="D89" s="477"/>
      <c r="E89" s="477"/>
      <c r="F89" s="477"/>
      <c r="G89" s="477"/>
      <c r="H89" s="477"/>
      <c r="I89" s="477"/>
      <c r="J89" s="477"/>
      <c r="K89" s="480">
        <v>2</v>
      </c>
      <c r="L89" s="480"/>
      <c r="M89" s="480"/>
      <c r="N89" s="480"/>
      <c r="O89" s="480"/>
      <c r="P89" s="480"/>
      <c r="Q89" s="480"/>
      <c r="R89" s="480"/>
      <c r="S89" s="480"/>
      <c r="T89" s="480">
        <v>3</v>
      </c>
      <c r="U89" s="480"/>
      <c r="V89" s="480">
        <v>4</v>
      </c>
      <c r="W89" s="480"/>
      <c r="X89" s="480"/>
      <c r="Y89" s="480"/>
      <c r="Z89" s="480">
        <v>5</v>
      </c>
      <c r="AA89" s="480"/>
      <c r="AB89" s="480"/>
      <c r="AC89" s="480"/>
      <c r="AD89" s="480"/>
      <c r="AE89" s="480"/>
      <c r="AF89" s="480">
        <v>6</v>
      </c>
      <c r="AG89" s="480"/>
      <c r="AH89" s="480"/>
      <c r="AI89" s="480"/>
      <c r="AJ89" s="480"/>
      <c r="AK89" s="480">
        <v>7</v>
      </c>
      <c r="AL89" s="480"/>
      <c r="AM89" s="480"/>
      <c r="AN89" s="480"/>
      <c r="AO89" s="480"/>
      <c r="AP89" s="480"/>
      <c r="AQ89" s="480">
        <v>8</v>
      </c>
      <c r="AR89" s="480"/>
      <c r="AS89" s="480"/>
      <c r="AT89" s="480"/>
      <c r="AU89" s="480"/>
      <c r="AV89" s="480"/>
      <c r="AW89" s="476">
        <v>9</v>
      </c>
      <c r="AX89" s="477"/>
      <c r="AY89" s="477"/>
      <c r="AZ89" s="477"/>
    </row>
    <row r="90" spans="1:58" ht="15.75" customHeight="1" thickBot="1" x14ac:dyDescent="0.3">
      <c r="A90" s="78"/>
      <c r="B90" s="344">
        <v>101</v>
      </c>
      <c r="C90" s="344"/>
      <c r="D90" s="344"/>
      <c r="E90" s="344"/>
      <c r="F90" s="344"/>
      <c r="G90" s="344"/>
      <c r="H90" s="344"/>
      <c r="I90" s="344"/>
      <c r="J90" s="345"/>
      <c r="K90" s="343" t="s">
        <v>804</v>
      </c>
      <c r="L90" s="344"/>
      <c r="M90" s="344"/>
      <c r="N90" s="344"/>
      <c r="O90" s="344"/>
      <c r="P90" s="344"/>
      <c r="Q90" s="344"/>
      <c r="R90" s="344"/>
      <c r="S90" s="346"/>
      <c r="T90" s="519" t="s">
        <v>27</v>
      </c>
      <c r="U90" s="520"/>
      <c r="V90" s="340">
        <v>1</v>
      </c>
      <c r="W90" s="341"/>
      <c r="X90" s="341"/>
      <c r="Y90" s="342"/>
      <c r="Z90" s="361">
        <f t="shared" ref="Z90:Z107" si="17">+AF90+AK90+AQ90</f>
        <v>887500</v>
      </c>
      <c r="AA90" s="362"/>
      <c r="AB90" s="362"/>
      <c r="AC90" s="362"/>
      <c r="AD90" s="362"/>
      <c r="AE90" s="521"/>
      <c r="AF90" s="357">
        <v>40398</v>
      </c>
      <c r="AG90" s="358"/>
      <c r="AH90" s="358"/>
      <c r="AI90" s="358"/>
      <c r="AJ90" s="359"/>
      <c r="AK90" s="357">
        <v>0</v>
      </c>
      <c r="AL90" s="358"/>
      <c r="AM90" s="358"/>
      <c r="AN90" s="358"/>
      <c r="AO90" s="358"/>
      <c r="AP90" s="359"/>
      <c r="AQ90" s="357">
        <v>847102</v>
      </c>
      <c r="AR90" s="358"/>
      <c r="AS90" s="358"/>
      <c r="AT90" s="358"/>
      <c r="AU90" s="358"/>
      <c r="AV90" s="359"/>
      <c r="AW90" s="361">
        <f t="shared" ref="AW90:AW107" si="18">+V90*Z90</f>
        <v>887500</v>
      </c>
      <c r="AX90" s="362"/>
      <c r="AY90" s="362"/>
      <c r="AZ90" s="363"/>
    </row>
    <row r="91" spans="1:58" ht="15.75" hidden="1" customHeight="1" thickBot="1" x14ac:dyDescent="0.3">
      <c r="A91" s="78"/>
      <c r="B91" s="344">
        <v>102</v>
      </c>
      <c r="C91" s="344"/>
      <c r="D91" s="344"/>
      <c r="E91" s="344"/>
      <c r="F91" s="344"/>
      <c r="G91" s="344"/>
      <c r="H91" s="344"/>
      <c r="I91" s="344"/>
      <c r="J91" s="345"/>
      <c r="K91" s="343" t="s">
        <v>594</v>
      </c>
      <c r="L91" s="344"/>
      <c r="M91" s="344"/>
      <c r="N91" s="344"/>
      <c r="O91" s="344"/>
      <c r="P91" s="344"/>
      <c r="Q91" s="344"/>
      <c r="R91" s="344"/>
      <c r="S91" s="346"/>
      <c r="T91" s="347" t="s">
        <v>28</v>
      </c>
      <c r="U91" s="348"/>
      <c r="V91" s="343">
        <v>4</v>
      </c>
      <c r="W91" s="344"/>
      <c r="X91" s="344"/>
      <c r="Y91" s="345"/>
      <c r="Z91" s="349">
        <f t="shared" si="17"/>
        <v>0</v>
      </c>
      <c r="AA91" s="350"/>
      <c r="AB91" s="350"/>
      <c r="AC91" s="350"/>
      <c r="AD91" s="350"/>
      <c r="AE91" s="351"/>
      <c r="AF91" s="343"/>
      <c r="AG91" s="344"/>
      <c r="AH91" s="344"/>
      <c r="AI91" s="344"/>
      <c r="AJ91" s="345"/>
      <c r="AK91" s="343"/>
      <c r="AL91" s="344"/>
      <c r="AM91" s="344"/>
      <c r="AN91" s="344"/>
      <c r="AO91" s="344"/>
      <c r="AP91" s="345"/>
      <c r="AQ91" s="343"/>
      <c r="AR91" s="344"/>
      <c r="AS91" s="344"/>
      <c r="AT91" s="344"/>
      <c r="AU91" s="344"/>
      <c r="AV91" s="345"/>
      <c r="AW91" s="349">
        <f t="shared" si="18"/>
        <v>0</v>
      </c>
      <c r="AX91" s="350"/>
      <c r="AY91" s="350"/>
      <c r="AZ91" s="356"/>
    </row>
    <row r="92" spans="1:58" ht="15.75" hidden="1" customHeight="1" thickBot="1" x14ac:dyDescent="0.3">
      <c r="A92" s="78"/>
      <c r="B92" s="344">
        <v>103</v>
      </c>
      <c r="C92" s="344"/>
      <c r="D92" s="344"/>
      <c r="E92" s="344"/>
      <c r="F92" s="344"/>
      <c r="G92" s="344"/>
      <c r="H92" s="344"/>
      <c r="I92" s="344"/>
      <c r="J92" s="345"/>
      <c r="K92" s="343" t="s">
        <v>597</v>
      </c>
      <c r="L92" s="344"/>
      <c r="M92" s="344"/>
      <c r="N92" s="344"/>
      <c r="O92" s="344"/>
      <c r="P92" s="344"/>
      <c r="Q92" s="344"/>
      <c r="R92" s="344"/>
      <c r="S92" s="346"/>
      <c r="T92" s="347" t="s">
        <v>28</v>
      </c>
      <c r="U92" s="348"/>
      <c r="V92" s="343">
        <v>4</v>
      </c>
      <c r="W92" s="344"/>
      <c r="X92" s="344"/>
      <c r="Y92" s="345"/>
      <c r="Z92" s="349">
        <f t="shared" si="17"/>
        <v>0</v>
      </c>
      <c r="AA92" s="350"/>
      <c r="AB92" s="350"/>
      <c r="AC92" s="350"/>
      <c r="AD92" s="350"/>
      <c r="AE92" s="351"/>
      <c r="AF92" s="343"/>
      <c r="AG92" s="344"/>
      <c r="AH92" s="344"/>
      <c r="AI92" s="344"/>
      <c r="AJ92" s="345"/>
      <c r="AK92" s="343"/>
      <c r="AL92" s="344"/>
      <c r="AM92" s="344"/>
      <c r="AN92" s="344"/>
      <c r="AO92" s="344"/>
      <c r="AP92" s="345"/>
      <c r="AQ92" s="343"/>
      <c r="AR92" s="344"/>
      <c r="AS92" s="344"/>
      <c r="AT92" s="344"/>
      <c r="AU92" s="344"/>
      <c r="AV92" s="345"/>
      <c r="AW92" s="349">
        <f t="shared" si="18"/>
        <v>0</v>
      </c>
      <c r="AX92" s="350"/>
      <c r="AY92" s="350"/>
      <c r="AZ92" s="356"/>
    </row>
    <row r="93" spans="1:58" ht="15.75" hidden="1" customHeight="1" thickBot="1" x14ac:dyDescent="0.3">
      <c r="A93" s="78"/>
      <c r="B93" s="344">
        <v>104</v>
      </c>
      <c r="C93" s="344"/>
      <c r="D93" s="344"/>
      <c r="E93" s="344"/>
      <c r="F93" s="344"/>
      <c r="G93" s="344"/>
      <c r="H93" s="344"/>
      <c r="I93" s="344"/>
      <c r="J93" s="345"/>
      <c r="K93" s="343" t="s">
        <v>630</v>
      </c>
      <c r="L93" s="344"/>
      <c r="M93" s="344"/>
      <c r="N93" s="344"/>
      <c r="O93" s="344"/>
      <c r="P93" s="344"/>
      <c r="Q93" s="344"/>
      <c r="R93" s="344"/>
      <c r="S93" s="346"/>
      <c r="T93" s="347" t="s">
        <v>28</v>
      </c>
      <c r="U93" s="348"/>
      <c r="V93" s="343">
        <v>4</v>
      </c>
      <c r="W93" s="344"/>
      <c r="X93" s="344"/>
      <c r="Y93" s="345"/>
      <c r="Z93" s="349">
        <f t="shared" si="17"/>
        <v>0</v>
      </c>
      <c r="AA93" s="350"/>
      <c r="AB93" s="350"/>
      <c r="AC93" s="350"/>
      <c r="AD93" s="350"/>
      <c r="AE93" s="351"/>
      <c r="AF93" s="343"/>
      <c r="AG93" s="344"/>
      <c r="AH93" s="344"/>
      <c r="AI93" s="344"/>
      <c r="AJ93" s="345"/>
      <c r="AK93" s="343"/>
      <c r="AL93" s="344"/>
      <c r="AM93" s="344"/>
      <c r="AN93" s="344"/>
      <c r="AO93" s="344"/>
      <c r="AP93" s="345"/>
      <c r="AQ93" s="343"/>
      <c r="AR93" s="344"/>
      <c r="AS93" s="344"/>
      <c r="AT93" s="344"/>
      <c r="AU93" s="344"/>
      <c r="AV93" s="345"/>
      <c r="AW93" s="349">
        <f t="shared" si="18"/>
        <v>0</v>
      </c>
      <c r="AX93" s="350"/>
      <c r="AY93" s="350"/>
      <c r="AZ93" s="356"/>
    </row>
    <row r="94" spans="1:58" ht="15.75" hidden="1" customHeight="1" thickBot="1" x14ac:dyDescent="0.3">
      <c r="A94" s="78"/>
      <c r="B94" s="344">
        <v>242</v>
      </c>
      <c r="C94" s="344"/>
      <c r="D94" s="344"/>
      <c r="E94" s="344"/>
      <c r="F94" s="344"/>
      <c r="G94" s="344"/>
      <c r="H94" s="344"/>
      <c r="I94" s="344"/>
      <c r="J94" s="345"/>
      <c r="K94" s="343" t="s">
        <v>598</v>
      </c>
      <c r="L94" s="344"/>
      <c r="M94" s="344"/>
      <c r="N94" s="344"/>
      <c r="O94" s="344"/>
      <c r="P94" s="344"/>
      <c r="Q94" s="344"/>
      <c r="R94" s="344"/>
      <c r="S94" s="346"/>
      <c r="T94" s="347" t="s">
        <v>28</v>
      </c>
      <c r="U94" s="348"/>
      <c r="V94" s="343">
        <v>46</v>
      </c>
      <c r="W94" s="344"/>
      <c r="X94" s="344"/>
      <c r="Y94" s="345"/>
      <c r="Z94" s="349">
        <f t="shared" si="17"/>
        <v>0</v>
      </c>
      <c r="AA94" s="350"/>
      <c r="AB94" s="350"/>
      <c r="AC94" s="350"/>
      <c r="AD94" s="350"/>
      <c r="AE94" s="351"/>
      <c r="AF94" s="343"/>
      <c r="AG94" s="344"/>
      <c r="AH94" s="344"/>
      <c r="AI94" s="344"/>
      <c r="AJ94" s="345"/>
      <c r="AK94" s="366"/>
      <c r="AL94" s="367"/>
      <c r="AM94" s="367"/>
      <c r="AN94" s="367"/>
      <c r="AO94" s="367"/>
      <c r="AP94" s="368"/>
      <c r="AQ94" s="343"/>
      <c r="AR94" s="344"/>
      <c r="AS94" s="344"/>
      <c r="AT94" s="344"/>
      <c r="AU94" s="344"/>
      <c r="AV94" s="345"/>
      <c r="AW94" s="349">
        <f t="shared" si="18"/>
        <v>0</v>
      </c>
      <c r="AX94" s="350"/>
      <c r="AY94" s="350"/>
      <c r="AZ94" s="356"/>
    </row>
    <row r="95" spans="1:58" ht="29.25" hidden="1" customHeight="1" thickBot="1" x14ac:dyDescent="0.3">
      <c r="A95" s="78"/>
      <c r="B95" s="344">
        <v>243</v>
      </c>
      <c r="C95" s="344"/>
      <c r="D95" s="344"/>
      <c r="E95" s="344"/>
      <c r="F95" s="344"/>
      <c r="G95" s="344"/>
      <c r="H95" s="344"/>
      <c r="I95" s="344"/>
      <c r="J95" s="345"/>
      <c r="K95" s="343" t="s">
        <v>622</v>
      </c>
      <c r="L95" s="344"/>
      <c r="M95" s="344"/>
      <c r="N95" s="344"/>
      <c r="O95" s="344"/>
      <c r="P95" s="344"/>
      <c r="Q95" s="344"/>
      <c r="R95" s="344"/>
      <c r="S95" s="346"/>
      <c r="T95" s="347" t="s">
        <v>28</v>
      </c>
      <c r="U95" s="348"/>
      <c r="V95" s="343">
        <v>48</v>
      </c>
      <c r="W95" s="344"/>
      <c r="X95" s="344"/>
      <c r="Y95" s="345"/>
      <c r="Z95" s="349">
        <f t="shared" ref="Z95:Z106" si="19">+AF95+AK95+AQ95</f>
        <v>0</v>
      </c>
      <c r="AA95" s="350"/>
      <c r="AB95" s="350"/>
      <c r="AC95" s="350"/>
      <c r="AD95" s="350"/>
      <c r="AE95" s="351"/>
      <c r="AF95" s="343"/>
      <c r="AG95" s="344"/>
      <c r="AH95" s="344"/>
      <c r="AI95" s="344"/>
      <c r="AJ95" s="345"/>
      <c r="AK95" s="343"/>
      <c r="AL95" s="344"/>
      <c r="AM95" s="344"/>
      <c r="AN95" s="344"/>
      <c r="AO95" s="344"/>
      <c r="AP95" s="345"/>
      <c r="AQ95" s="343"/>
      <c r="AR95" s="344"/>
      <c r="AS95" s="344"/>
      <c r="AT95" s="344"/>
      <c r="AU95" s="344"/>
      <c r="AV95" s="345"/>
      <c r="AW95" s="349">
        <f t="shared" ref="AW95:AW106" si="20">+V95*Z95</f>
        <v>0</v>
      </c>
      <c r="AX95" s="350"/>
      <c r="AY95" s="350"/>
      <c r="AZ95" s="356"/>
    </row>
    <row r="96" spans="1:58" ht="15.75" hidden="1" customHeight="1" thickBot="1" x14ac:dyDescent="0.3">
      <c r="A96" s="78"/>
      <c r="B96" s="344">
        <v>243</v>
      </c>
      <c r="C96" s="344"/>
      <c r="D96" s="344"/>
      <c r="E96" s="344"/>
      <c r="F96" s="344"/>
      <c r="G96" s="344"/>
      <c r="H96" s="344"/>
      <c r="I96" s="344"/>
      <c r="J96" s="345"/>
      <c r="K96" s="343" t="s">
        <v>616</v>
      </c>
      <c r="L96" s="344"/>
      <c r="M96" s="344"/>
      <c r="N96" s="344"/>
      <c r="O96" s="344"/>
      <c r="P96" s="344"/>
      <c r="Q96" s="344"/>
      <c r="R96" s="344"/>
      <c r="S96" s="346"/>
      <c r="T96" s="347" t="s">
        <v>28</v>
      </c>
      <c r="U96" s="348"/>
      <c r="V96" s="343">
        <v>11</v>
      </c>
      <c r="W96" s="344"/>
      <c r="X96" s="344"/>
      <c r="Y96" s="345"/>
      <c r="Z96" s="349">
        <f t="shared" si="19"/>
        <v>0</v>
      </c>
      <c r="AA96" s="350"/>
      <c r="AB96" s="350"/>
      <c r="AC96" s="350"/>
      <c r="AD96" s="350"/>
      <c r="AE96" s="351"/>
      <c r="AF96" s="343"/>
      <c r="AG96" s="344"/>
      <c r="AH96" s="344"/>
      <c r="AI96" s="344"/>
      <c r="AJ96" s="345"/>
      <c r="AK96" s="343"/>
      <c r="AL96" s="344"/>
      <c r="AM96" s="344"/>
      <c r="AN96" s="344"/>
      <c r="AO96" s="344"/>
      <c r="AP96" s="345"/>
      <c r="AQ96" s="343"/>
      <c r="AR96" s="344"/>
      <c r="AS96" s="344"/>
      <c r="AT96" s="344"/>
      <c r="AU96" s="344"/>
      <c r="AV96" s="345"/>
      <c r="AW96" s="349">
        <f t="shared" si="20"/>
        <v>0</v>
      </c>
      <c r="AX96" s="350"/>
      <c r="AY96" s="350"/>
      <c r="AZ96" s="356"/>
    </row>
    <row r="97" spans="1:58" ht="15.75" hidden="1" customHeight="1" thickBot="1" x14ac:dyDescent="0.3">
      <c r="A97" s="78"/>
      <c r="B97" s="344">
        <v>244</v>
      </c>
      <c r="C97" s="344"/>
      <c r="D97" s="344"/>
      <c r="E97" s="344"/>
      <c r="F97" s="344"/>
      <c r="G97" s="344"/>
      <c r="H97" s="344"/>
      <c r="I97" s="344"/>
      <c r="J97" s="345"/>
      <c r="K97" s="343" t="s">
        <v>611</v>
      </c>
      <c r="L97" s="344"/>
      <c r="M97" s="344"/>
      <c r="N97" s="344"/>
      <c r="O97" s="344"/>
      <c r="P97" s="344"/>
      <c r="Q97" s="344"/>
      <c r="R97" s="344"/>
      <c r="S97" s="346"/>
      <c r="T97" s="347" t="s">
        <v>29</v>
      </c>
      <c r="U97" s="348"/>
      <c r="V97" s="343">
        <v>3</v>
      </c>
      <c r="W97" s="344"/>
      <c r="X97" s="344"/>
      <c r="Y97" s="345"/>
      <c r="Z97" s="349">
        <f t="shared" si="19"/>
        <v>0</v>
      </c>
      <c r="AA97" s="350"/>
      <c r="AB97" s="350"/>
      <c r="AC97" s="350"/>
      <c r="AD97" s="350"/>
      <c r="AE97" s="351"/>
      <c r="AF97" s="343"/>
      <c r="AG97" s="344"/>
      <c r="AH97" s="344"/>
      <c r="AI97" s="344"/>
      <c r="AJ97" s="345"/>
      <c r="AK97" s="343"/>
      <c r="AL97" s="344"/>
      <c r="AM97" s="344"/>
      <c r="AN97" s="344"/>
      <c r="AO97" s="344"/>
      <c r="AP97" s="345"/>
      <c r="AQ97" s="343"/>
      <c r="AR97" s="344"/>
      <c r="AS97" s="344"/>
      <c r="AT97" s="344"/>
      <c r="AU97" s="344"/>
      <c r="AV97" s="345"/>
      <c r="AW97" s="349">
        <f t="shared" si="20"/>
        <v>0</v>
      </c>
      <c r="AX97" s="350"/>
      <c r="AY97" s="350"/>
      <c r="AZ97" s="356"/>
    </row>
    <row r="98" spans="1:58" ht="15.75" hidden="1" customHeight="1" thickBot="1" x14ac:dyDescent="0.3">
      <c r="A98" s="78"/>
      <c r="B98" s="344">
        <v>420</v>
      </c>
      <c r="C98" s="344"/>
      <c r="D98" s="344"/>
      <c r="E98" s="344"/>
      <c r="F98" s="344"/>
      <c r="G98" s="344"/>
      <c r="H98" s="344"/>
      <c r="I98" s="344"/>
      <c r="J98" s="268"/>
      <c r="K98" s="343" t="s">
        <v>612</v>
      </c>
      <c r="L98" s="344"/>
      <c r="M98" s="344"/>
      <c r="N98" s="344"/>
      <c r="O98" s="344"/>
      <c r="P98" s="344"/>
      <c r="Q98" s="344"/>
      <c r="R98" s="344"/>
      <c r="S98" s="346"/>
      <c r="T98" s="347" t="s">
        <v>486</v>
      </c>
      <c r="U98" s="348"/>
      <c r="V98" s="343">
        <v>1</v>
      </c>
      <c r="W98" s="344"/>
      <c r="X98" s="344"/>
      <c r="Y98" s="345"/>
      <c r="Z98" s="349">
        <f t="shared" si="19"/>
        <v>0</v>
      </c>
      <c r="AA98" s="350"/>
      <c r="AB98" s="350"/>
      <c r="AC98" s="350"/>
      <c r="AD98" s="350"/>
      <c r="AE98" s="351"/>
      <c r="AF98" s="343"/>
      <c r="AG98" s="344"/>
      <c r="AH98" s="344"/>
      <c r="AI98" s="344"/>
      <c r="AJ98" s="345"/>
      <c r="AK98" s="343"/>
      <c r="AL98" s="344"/>
      <c r="AM98" s="344"/>
      <c r="AN98" s="344"/>
      <c r="AO98" s="344"/>
      <c r="AP98" s="345"/>
      <c r="AQ98" s="343"/>
      <c r="AR98" s="344"/>
      <c r="AS98" s="344"/>
      <c r="AT98" s="344"/>
      <c r="AU98" s="344"/>
      <c r="AV98" s="345"/>
      <c r="AW98" s="349">
        <f t="shared" si="20"/>
        <v>0</v>
      </c>
      <c r="AX98" s="350"/>
      <c r="AY98" s="350"/>
      <c r="AZ98" s="356"/>
    </row>
    <row r="99" spans="1:58" ht="15.75" hidden="1" customHeight="1" thickBot="1" x14ac:dyDescent="0.3">
      <c r="A99" s="78"/>
      <c r="B99" s="344">
        <v>244</v>
      </c>
      <c r="C99" s="344"/>
      <c r="D99" s="344"/>
      <c r="E99" s="344"/>
      <c r="F99" s="344"/>
      <c r="G99" s="344"/>
      <c r="H99" s="344"/>
      <c r="I99" s="344"/>
      <c r="J99" s="268"/>
      <c r="K99" s="343" t="s">
        <v>613</v>
      </c>
      <c r="L99" s="344"/>
      <c r="M99" s="344"/>
      <c r="N99" s="344"/>
      <c r="O99" s="344"/>
      <c r="P99" s="344"/>
      <c r="Q99" s="344"/>
      <c r="R99" s="344"/>
      <c r="S99" s="346"/>
      <c r="T99" s="347" t="s">
        <v>487</v>
      </c>
      <c r="U99" s="348"/>
      <c r="V99" s="343">
        <v>1</v>
      </c>
      <c r="W99" s="344"/>
      <c r="X99" s="344"/>
      <c r="Y99" s="345"/>
      <c r="Z99" s="349">
        <f t="shared" si="19"/>
        <v>0</v>
      </c>
      <c r="AA99" s="350"/>
      <c r="AB99" s="350"/>
      <c r="AC99" s="350"/>
      <c r="AD99" s="350"/>
      <c r="AE99" s="351"/>
      <c r="AF99" s="343"/>
      <c r="AG99" s="344"/>
      <c r="AH99" s="344"/>
      <c r="AI99" s="344"/>
      <c r="AJ99" s="345"/>
      <c r="AK99" s="343"/>
      <c r="AL99" s="344"/>
      <c r="AM99" s="344"/>
      <c r="AN99" s="344"/>
      <c r="AO99" s="344"/>
      <c r="AP99" s="345"/>
      <c r="AQ99" s="343"/>
      <c r="AR99" s="344"/>
      <c r="AS99" s="344"/>
      <c r="AT99" s="344"/>
      <c r="AU99" s="344"/>
      <c r="AV99" s="345"/>
      <c r="AW99" s="349">
        <f t="shared" si="20"/>
        <v>0</v>
      </c>
      <c r="AX99" s="350"/>
      <c r="AY99" s="350"/>
      <c r="AZ99" s="356"/>
    </row>
    <row r="100" spans="1:58" ht="39" hidden="1" customHeight="1" thickBot="1" x14ac:dyDescent="0.3">
      <c r="A100" s="78"/>
      <c r="B100" s="344">
        <v>310</v>
      </c>
      <c r="C100" s="344"/>
      <c r="D100" s="344"/>
      <c r="E100" s="344"/>
      <c r="F100" s="344"/>
      <c r="G100" s="344"/>
      <c r="H100" s="344"/>
      <c r="I100" s="344"/>
      <c r="J100" s="268"/>
      <c r="K100" s="343" t="s">
        <v>614</v>
      </c>
      <c r="L100" s="344"/>
      <c r="M100" s="344"/>
      <c r="N100" s="344"/>
      <c r="O100" s="344"/>
      <c r="P100" s="344"/>
      <c r="Q100" s="344"/>
      <c r="R100" s="344"/>
      <c r="S100" s="346"/>
      <c r="T100" s="347" t="s">
        <v>488</v>
      </c>
      <c r="U100" s="348"/>
      <c r="V100" s="343">
        <v>4</v>
      </c>
      <c r="W100" s="344"/>
      <c r="X100" s="344"/>
      <c r="Y100" s="345"/>
      <c r="Z100" s="349">
        <f t="shared" si="19"/>
        <v>0</v>
      </c>
      <c r="AA100" s="350"/>
      <c r="AB100" s="350"/>
      <c r="AC100" s="350"/>
      <c r="AD100" s="350"/>
      <c r="AE100" s="351"/>
      <c r="AF100" s="343"/>
      <c r="AG100" s="344"/>
      <c r="AH100" s="344"/>
      <c r="AI100" s="344"/>
      <c r="AJ100" s="345"/>
      <c r="AK100" s="343"/>
      <c r="AL100" s="344"/>
      <c r="AM100" s="344"/>
      <c r="AN100" s="344"/>
      <c r="AO100" s="344"/>
      <c r="AP100" s="345"/>
      <c r="AQ100" s="343"/>
      <c r="AR100" s="344"/>
      <c r="AS100" s="344"/>
      <c r="AT100" s="344"/>
      <c r="AU100" s="344"/>
      <c r="AV100" s="345"/>
      <c r="AW100" s="349">
        <f t="shared" si="20"/>
        <v>0</v>
      </c>
      <c r="AX100" s="350"/>
      <c r="AY100" s="350"/>
      <c r="AZ100" s="356"/>
    </row>
    <row r="101" spans="1:58" ht="33" hidden="1" customHeight="1" thickBot="1" x14ac:dyDescent="0.3">
      <c r="A101" s="78"/>
      <c r="B101" s="344">
        <v>310</v>
      </c>
      <c r="C101" s="344"/>
      <c r="D101" s="344"/>
      <c r="E101" s="344"/>
      <c r="F101" s="344"/>
      <c r="G101" s="344"/>
      <c r="H101" s="344"/>
      <c r="I101" s="344"/>
      <c r="J101" s="268"/>
      <c r="K101" s="343" t="s">
        <v>615</v>
      </c>
      <c r="L101" s="344"/>
      <c r="M101" s="344"/>
      <c r="N101" s="344"/>
      <c r="O101" s="344"/>
      <c r="P101" s="344"/>
      <c r="Q101" s="344"/>
      <c r="R101" s="344"/>
      <c r="S101" s="346"/>
      <c r="T101" s="347" t="s">
        <v>579</v>
      </c>
      <c r="U101" s="348"/>
      <c r="V101" s="343">
        <v>9</v>
      </c>
      <c r="W101" s="344"/>
      <c r="X101" s="344"/>
      <c r="Y101" s="345"/>
      <c r="Z101" s="349">
        <f t="shared" si="19"/>
        <v>0</v>
      </c>
      <c r="AA101" s="350"/>
      <c r="AB101" s="350"/>
      <c r="AC101" s="350"/>
      <c r="AD101" s="350"/>
      <c r="AE101" s="351"/>
      <c r="AF101" s="343"/>
      <c r="AG101" s="344"/>
      <c r="AH101" s="344"/>
      <c r="AI101" s="344"/>
      <c r="AJ101" s="345"/>
      <c r="AK101" s="343"/>
      <c r="AL101" s="344"/>
      <c r="AM101" s="344"/>
      <c r="AN101" s="344"/>
      <c r="AO101" s="344"/>
      <c r="AP101" s="345"/>
      <c r="AQ101" s="343"/>
      <c r="AR101" s="344"/>
      <c r="AS101" s="344"/>
      <c r="AT101" s="344"/>
      <c r="AU101" s="344"/>
      <c r="AV101" s="345"/>
      <c r="AW101" s="349">
        <f t="shared" si="20"/>
        <v>0</v>
      </c>
      <c r="AX101" s="350"/>
      <c r="AY101" s="350"/>
      <c r="AZ101" s="356"/>
    </row>
    <row r="102" spans="1:58" ht="27" hidden="1" customHeight="1" thickBot="1" x14ac:dyDescent="0.3">
      <c r="A102" s="78"/>
      <c r="B102" s="344">
        <v>240</v>
      </c>
      <c r="C102" s="344"/>
      <c r="D102" s="344"/>
      <c r="E102" s="344"/>
      <c r="F102" s="344"/>
      <c r="G102" s="344"/>
      <c r="H102" s="344"/>
      <c r="I102" s="344"/>
      <c r="J102" s="345"/>
      <c r="K102" s="343" t="s">
        <v>617</v>
      </c>
      <c r="L102" s="344"/>
      <c r="M102" s="344"/>
      <c r="N102" s="344"/>
      <c r="O102" s="344"/>
      <c r="P102" s="344"/>
      <c r="Q102" s="344"/>
      <c r="R102" s="344"/>
      <c r="S102" s="346"/>
      <c r="T102" s="347" t="s">
        <v>623</v>
      </c>
      <c r="U102" s="348"/>
      <c r="V102" s="343">
        <v>4</v>
      </c>
      <c r="W102" s="344"/>
      <c r="X102" s="344"/>
      <c r="Y102" s="345"/>
      <c r="Z102" s="349">
        <f t="shared" si="19"/>
        <v>0</v>
      </c>
      <c r="AA102" s="350"/>
      <c r="AB102" s="350"/>
      <c r="AC102" s="350"/>
      <c r="AD102" s="350"/>
      <c r="AE102" s="351"/>
      <c r="AF102" s="343"/>
      <c r="AG102" s="344"/>
      <c r="AH102" s="344"/>
      <c r="AI102" s="344"/>
      <c r="AJ102" s="345"/>
      <c r="AK102" s="343"/>
      <c r="AL102" s="344"/>
      <c r="AM102" s="344"/>
      <c r="AN102" s="344"/>
      <c r="AO102" s="344"/>
      <c r="AP102" s="345"/>
      <c r="AQ102" s="343"/>
      <c r="AR102" s="344"/>
      <c r="AS102" s="344"/>
      <c r="AT102" s="344"/>
      <c r="AU102" s="344"/>
      <c r="AV102" s="345"/>
      <c r="AW102" s="349">
        <f t="shared" si="20"/>
        <v>0</v>
      </c>
      <c r="AX102" s="350"/>
      <c r="AY102" s="350"/>
      <c r="AZ102" s="356"/>
    </row>
    <row r="103" spans="1:58" ht="40.5" hidden="1" customHeight="1" thickBot="1" x14ac:dyDescent="0.3">
      <c r="A103" s="78"/>
      <c r="B103" s="344">
        <v>243</v>
      </c>
      <c r="C103" s="344"/>
      <c r="D103" s="344"/>
      <c r="E103" s="344"/>
      <c r="F103" s="344"/>
      <c r="G103" s="344"/>
      <c r="H103" s="344"/>
      <c r="I103" s="344"/>
      <c r="J103" s="268"/>
      <c r="K103" s="343" t="s">
        <v>621</v>
      </c>
      <c r="L103" s="344"/>
      <c r="M103" s="344"/>
      <c r="N103" s="344"/>
      <c r="O103" s="344"/>
      <c r="P103" s="344"/>
      <c r="Q103" s="344"/>
      <c r="R103" s="344"/>
      <c r="S103" s="346"/>
      <c r="T103" s="347" t="s">
        <v>624</v>
      </c>
      <c r="U103" s="348"/>
      <c r="V103" s="343">
        <v>8</v>
      </c>
      <c r="W103" s="344"/>
      <c r="X103" s="344"/>
      <c r="Y103" s="345"/>
      <c r="Z103" s="349">
        <f t="shared" si="19"/>
        <v>0</v>
      </c>
      <c r="AA103" s="350"/>
      <c r="AB103" s="350"/>
      <c r="AC103" s="350"/>
      <c r="AD103" s="350"/>
      <c r="AE103" s="351"/>
      <c r="AF103" s="343"/>
      <c r="AG103" s="344"/>
      <c r="AH103" s="344"/>
      <c r="AI103" s="344"/>
      <c r="AJ103" s="345"/>
      <c r="AK103" s="343"/>
      <c r="AL103" s="344"/>
      <c r="AM103" s="344"/>
      <c r="AN103" s="344"/>
      <c r="AO103" s="344"/>
      <c r="AP103" s="345"/>
      <c r="AQ103" s="343"/>
      <c r="AR103" s="344"/>
      <c r="AS103" s="344"/>
      <c r="AT103" s="344"/>
      <c r="AU103" s="344"/>
      <c r="AV103" s="345"/>
      <c r="AW103" s="349">
        <f t="shared" si="20"/>
        <v>0</v>
      </c>
      <c r="AX103" s="350"/>
      <c r="AY103" s="350"/>
      <c r="AZ103" s="356"/>
    </row>
    <row r="104" spans="1:58" ht="15.75" hidden="1" customHeight="1" thickBot="1" x14ac:dyDescent="0.3">
      <c r="A104" s="78"/>
      <c r="B104" s="344">
        <v>240</v>
      </c>
      <c r="C104" s="344"/>
      <c r="D104" s="344"/>
      <c r="E104" s="344"/>
      <c r="F104" s="344"/>
      <c r="G104" s="344"/>
      <c r="H104" s="344"/>
      <c r="I104" s="344"/>
      <c r="J104" s="268"/>
      <c r="K104" s="343" t="s">
        <v>618</v>
      </c>
      <c r="L104" s="344"/>
      <c r="M104" s="344"/>
      <c r="N104" s="344"/>
      <c r="O104" s="344"/>
      <c r="P104" s="344"/>
      <c r="Q104" s="344"/>
      <c r="R104" s="344"/>
      <c r="S104" s="346"/>
      <c r="T104" s="347" t="s">
        <v>625</v>
      </c>
      <c r="U104" s="348"/>
      <c r="V104" s="343">
        <v>5</v>
      </c>
      <c r="W104" s="344"/>
      <c r="X104" s="344"/>
      <c r="Y104" s="345"/>
      <c r="Z104" s="349">
        <f t="shared" si="19"/>
        <v>0</v>
      </c>
      <c r="AA104" s="350"/>
      <c r="AB104" s="350"/>
      <c r="AC104" s="350"/>
      <c r="AD104" s="350"/>
      <c r="AE104" s="351"/>
      <c r="AF104" s="343"/>
      <c r="AG104" s="344"/>
      <c r="AH104" s="344"/>
      <c r="AI104" s="344"/>
      <c r="AJ104" s="345"/>
      <c r="AK104" s="343"/>
      <c r="AL104" s="344"/>
      <c r="AM104" s="344"/>
      <c r="AN104" s="344"/>
      <c r="AO104" s="344"/>
      <c r="AP104" s="345"/>
      <c r="AQ104" s="343"/>
      <c r="AR104" s="344"/>
      <c r="AS104" s="344"/>
      <c r="AT104" s="344"/>
      <c r="AU104" s="344"/>
      <c r="AV104" s="345"/>
      <c r="AW104" s="349">
        <f t="shared" si="20"/>
        <v>0</v>
      </c>
      <c r="AX104" s="350"/>
      <c r="AY104" s="350"/>
      <c r="AZ104" s="356"/>
    </row>
    <row r="105" spans="1:58" ht="27.75" hidden="1" customHeight="1" thickBot="1" x14ac:dyDescent="0.3">
      <c r="A105" s="78"/>
      <c r="B105" s="344">
        <v>240</v>
      </c>
      <c r="C105" s="344"/>
      <c r="D105" s="344"/>
      <c r="E105" s="344"/>
      <c r="F105" s="344"/>
      <c r="G105" s="344"/>
      <c r="H105" s="344"/>
      <c r="I105" s="344"/>
      <c r="J105" s="345"/>
      <c r="K105" s="343" t="s">
        <v>619</v>
      </c>
      <c r="L105" s="344"/>
      <c r="M105" s="344"/>
      <c r="N105" s="344"/>
      <c r="O105" s="344"/>
      <c r="P105" s="344"/>
      <c r="Q105" s="344"/>
      <c r="R105" s="344"/>
      <c r="S105" s="346"/>
      <c r="T105" s="347" t="s">
        <v>626</v>
      </c>
      <c r="U105" s="348"/>
      <c r="V105" s="343">
        <v>8</v>
      </c>
      <c r="W105" s="344"/>
      <c r="X105" s="344"/>
      <c r="Y105" s="345"/>
      <c r="Z105" s="349">
        <f t="shared" si="19"/>
        <v>0</v>
      </c>
      <c r="AA105" s="350"/>
      <c r="AB105" s="350"/>
      <c r="AC105" s="350"/>
      <c r="AD105" s="350"/>
      <c r="AE105" s="351"/>
      <c r="AF105" s="343"/>
      <c r="AG105" s="344"/>
      <c r="AH105" s="344"/>
      <c r="AI105" s="344"/>
      <c r="AJ105" s="345"/>
      <c r="AK105" s="343"/>
      <c r="AL105" s="344"/>
      <c r="AM105" s="344"/>
      <c r="AN105" s="344"/>
      <c r="AO105" s="344"/>
      <c r="AP105" s="345"/>
      <c r="AQ105" s="343"/>
      <c r="AR105" s="344"/>
      <c r="AS105" s="344"/>
      <c r="AT105" s="344"/>
      <c r="AU105" s="344"/>
      <c r="AV105" s="345"/>
      <c r="AW105" s="349">
        <f t="shared" si="20"/>
        <v>0</v>
      </c>
      <c r="AX105" s="350"/>
      <c r="AY105" s="350"/>
      <c r="AZ105" s="356"/>
    </row>
    <row r="106" spans="1:58" ht="15.75" hidden="1" customHeight="1" thickBot="1" x14ac:dyDescent="0.3">
      <c r="A106" s="78"/>
      <c r="B106" s="344">
        <v>240</v>
      </c>
      <c r="C106" s="344"/>
      <c r="D106" s="344"/>
      <c r="E106" s="344"/>
      <c r="F106" s="344"/>
      <c r="G106" s="344"/>
      <c r="H106" s="344"/>
      <c r="I106" s="344"/>
      <c r="J106" s="268"/>
      <c r="K106" s="343" t="s">
        <v>620</v>
      </c>
      <c r="L106" s="344"/>
      <c r="M106" s="344"/>
      <c r="N106" s="344"/>
      <c r="O106" s="344"/>
      <c r="P106" s="344"/>
      <c r="Q106" s="344"/>
      <c r="R106" s="344"/>
      <c r="S106" s="346"/>
      <c r="T106" s="347" t="s">
        <v>627</v>
      </c>
      <c r="U106" s="348"/>
      <c r="V106" s="343">
        <v>4</v>
      </c>
      <c r="W106" s="344"/>
      <c r="X106" s="344"/>
      <c r="Y106" s="345"/>
      <c r="Z106" s="349">
        <f t="shared" si="19"/>
        <v>0</v>
      </c>
      <c r="AA106" s="350"/>
      <c r="AB106" s="350"/>
      <c r="AC106" s="350"/>
      <c r="AD106" s="350"/>
      <c r="AE106" s="351"/>
      <c r="AF106" s="343"/>
      <c r="AG106" s="344"/>
      <c r="AH106" s="344"/>
      <c r="AI106" s="344"/>
      <c r="AJ106" s="345"/>
      <c r="AK106" s="343"/>
      <c r="AL106" s="344"/>
      <c r="AM106" s="344"/>
      <c r="AN106" s="344"/>
      <c r="AO106" s="344"/>
      <c r="AP106" s="345"/>
      <c r="AQ106" s="343"/>
      <c r="AR106" s="344"/>
      <c r="AS106" s="344"/>
      <c r="AT106" s="344"/>
      <c r="AU106" s="344"/>
      <c r="AV106" s="345"/>
      <c r="AW106" s="349">
        <f t="shared" si="20"/>
        <v>0</v>
      </c>
      <c r="AX106" s="350"/>
      <c r="AY106" s="350"/>
      <c r="AZ106" s="356"/>
    </row>
    <row r="107" spans="1:58" ht="15" hidden="1" customHeight="1" x14ac:dyDescent="0.25">
      <c r="A107" s="78"/>
      <c r="B107" s="344">
        <v>410</v>
      </c>
      <c r="C107" s="344"/>
      <c r="D107" s="344"/>
      <c r="E107" s="344"/>
      <c r="F107" s="344"/>
      <c r="G107" s="344"/>
      <c r="H107" s="344"/>
      <c r="I107" s="344"/>
      <c r="J107" s="345"/>
      <c r="K107" s="343" t="s">
        <v>596</v>
      </c>
      <c r="L107" s="344"/>
      <c r="M107" s="344"/>
      <c r="N107" s="344"/>
      <c r="O107" s="344"/>
      <c r="P107" s="344"/>
      <c r="Q107" s="344"/>
      <c r="R107" s="344"/>
      <c r="S107" s="346"/>
      <c r="T107" s="347" t="s">
        <v>29</v>
      </c>
      <c r="U107" s="348"/>
      <c r="V107" s="343">
        <v>12</v>
      </c>
      <c r="W107" s="344"/>
      <c r="X107" s="344"/>
      <c r="Y107" s="345"/>
      <c r="Z107" s="340">
        <f t="shared" si="17"/>
        <v>0</v>
      </c>
      <c r="AA107" s="341"/>
      <c r="AB107" s="341"/>
      <c r="AC107" s="341"/>
      <c r="AD107" s="341"/>
      <c r="AE107" s="342"/>
      <c r="AF107" s="343"/>
      <c r="AG107" s="344"/>
      <c r="AH107" s="344"/>
      <c r="AI107" s="344"/>
      <c r="AJ107" s="345"/>
      <c r="AK107" s="343"/>
      <c r="AL107" s="344"/>
      <c r="AM107" s="344"/>
      <c r="AN107" s="344"/>
      <c r="AO107" s="344"/>
      <c r="AP107" s="345"/>
      <c r="AQ107" s="343"/>
      <c r="AR107" s="344"/>
      <c r="AS107" s="344"/>
      <c r="AT107" s="344"/>
      <c r="AU107" s="344"/>
      <c r="AV107" s="345"/>
      <c r="AW107" s="340">
        <f t="shared" si="18"/>
        <v>0</v>
      </c>
      <c r="AX107" s="341"/>
      <c r="AY107" s="341"/>
      <c r="AZ107" s="352"/>
    </row>
    <row r="108" spans="1:58" ht="15.75" customHeight="1" thickBot="1" x14ac:dyDescent="0.3">
      <c r="A108" s="65"/>
      <c r="B108" s="505" t="s">
        <v>114</v>
      </c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6"/>
      <c r="T108" s="514" t="s">
        <v>244</v>
      </c>
      <c r="U108" s="515"/>
      <c r="V108" s="516">
        <f>SUM(V90:Y107)</f>
        <v>177</v>
      </c>
      <c r="W108" s="517"/>
      <c r="X108" s="517"/>
      <c r="Y108" s="518"/>
      <c r="Z108" s="430" t="s">
        <v>30</v>
      </c>
      <c r="AA108" s="431"/>
      <c r="AB108" s="431"/>
      <c r="AC108" s="431"/>
      <c r="AD108" s="431"/>
      <c r="AE108" s="432"/>
      <c r="AF108" s="430" t="s">
        <v>30</v>
      </c>
      <c r="AG108" s="431"/>
      <c r="AH108" s="431"/>
      <c r="AI108" s="431"/>
      <c r="AJ108" s="432"/>
      <c r="AK108" s="430" t="s">
        <v>30</v>
      </c>
      <c r="AL108" s="431"/>
      <c r="AM108" s="431"/>
      <c r="AN108" s="431"/>
      <c r="AO108" s="431"/>
      <c r="AP108" s="432"/>
      <c r="AQ108" s="430" t="s">
        <v>30</v>
      </c>
      <c r="AR108" s="431"/>
      <c r="AS108" s="431"/>
      <c r="AT108" s="431"/>
      <c r="AU108" s="431"/>
      <c r="AV108" s="432"/>
      <c r="AW108" s="468">
        <f>SUM(AW90:AZ107)</f>
        <v>887500</v>
      </c>
      <c r="AX108" s="469"/>
      <c r="AY108" s="469"/>
      <c r="AZ108" s="475"/>
    </row>
    <row r="110" spans="1:58" x14ac:dyDescent="0.25">
      <c r="A110" s="67"/>
      <c r="B110" s="429" t="s">
        <v>820</v>
      </c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</row>
    <row r="111" spans="1:58" ht="9" customHeight="1" x14ac:dyDescent="0.25">
      <c r="A111" s="39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</row>
    <row r="112" spans="1:58" ht="15" customHeight="1" x14ac:dyDescent="0.25">
      <c r="A112" s="77"/>
      <c r="B112" s="481" t="s">
        <v>438</v>
      </c>
      <c r="C112" s="481"/>
      <c r="D112" s="481"/>
      <c r="E112" s="481"/>
      <c r="F112" s="481"/>
      <c r="G112" s="481"/>
      <c r="H112" s="481"/>
      <c r="I112" s="481"/>
      <c r="J112" s="481"/>
      <c r="K112" s="355" t="s">
        <v>436</v>
      </c>
      <c r="L112" s="355"/>
      <c r="M112" s="355"/>
      <c r="N112" s="355"/>
      <c r="O112" s="355"/>
      <c r="P112" s="355"/>
      <c r="Q112" s="355"/>
      <c r="R112" s="355"/>
      <c r="S112" s="355"/>
      <c r="T112" s="484" t="s">
        <v>4</v>
      </c>
      <c r="U112" s="485"/>
      <c r="V112" s="484" t="s">
        <v>220</v>
      </c>
      <c r="W112" s="490"/>
      <c r="X112" s="490"/>
      <c r="Y112" s="485"/>
      <c r="Z112" s="493" t="s">
        <v>318</v>
      </c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94"/>
      <c r="AK112" s="494"/>
      <c r="AL112" s="494"/>
      <c r="AM112" s="494"/>
      <c r="AN112" s="494"/>
      <c r="AO112" s="494"/>
      <c r="AP112" s="494"/>
      <c r="AQ112" s="494"/>
      <c r="AR112" s="494"/>
      <c r="AS112" s="494"/>
      <c r="AT112" s="494"/>
      <c r="AU112" s="494"/>
      <c r="AV112" s="348"/>
      <c r="AW112" s="476" t="s">
        <v>360</v>
      </c>
      <c r="AX112" s="477"/>
      <c r="AY112" s="477"/>
      <c r="AZ112" s="477"/>
    </row>
    <row r="113" spans="1:52" ht="15" customHeight="1" x14ac:dyDescent="0.25">
      <c r="A113" s="68"/>
      <c r="B113" s="482"/>
      <c r="C113" s="482"/>
      <c r="D113" s="482"/>
      <c r="E113" s="482"/>
      <c r="F113" s="482"/>
      <c r="G113" s="482"/>
      <c r="H113" s="482"/>
      <c r="I113" s="482"/>
      <c r="J113" s="482"/>
      <c r="K113" s="355"/>
      <c r="L113" s="355"/>
      <c r="M113" s="355"/>
      <c r="N113" s="355"/>
      <c r="O113" s="355"/>
      <c r="P113" s="355"/>
      <c r="Q113" s="355"/>
      <c r="R113" s="355"/>
      <c r="S113" s="355"/>
      <c r="T113" s="486"/>
      <c r="U113" s="487"/>
      <c r="V113" s="486"/>
      <c r="W113" s="491"/>
      <c r="X113" s="491"/>
      <c r="Y113" s="487"/>
      <c r="Z113" s="476" t="s">
        <v>437</v>
      </c>
      <c r="AA113" s="477"/>
      <c r="AB113" s="477"/>
      <c r="AC113" s="477"/>
      <c r="AD113" s="477"/>
      <c r="AE113" s="499"/>
      <c r="AF113" s="502" t="s">
        <v>7</v>
      </c>
      <c r="AG113" s="503"/>
      <c r="AH113" s="503"/>
      <c r="AI113" s="503"/>
      <c r="AJ113" s="503"/>
      <c r="AK113" s="503"/>
      <c r="AL113" s="503"/>
      <c r="AM113" s="503"/>
      <c r="AN113" s="503"/>
      <c r="AO113" s="503"/>
      <c r="AP113" s="503"/>
      <c r="AQ113" s="503"/>
      <c r="AR113" s="503"/>
      <c r="AS113" s="503"/>
      <c r="AT113" s="503"/>
      <c r="AU113" s="503"/>
      <c r="AV113" s="504"/>
      <c r="AW113" s="495"/>
      <c r="AX113" s="496"/>
      <c r="AY113" s="496"/>
      <c r="AZ113" s="496"/>
    </row>
    <row r="114" spans="1:52" x14ac:dyDescent="0.25">
      <c r="A114" s="78"/>
      <c r="B114" s="482"/>
      <c r="C114" s="482"/>
      <c r="D114" s="482"/>
      <c r="E114" s="482"/>
      <c r="F114" s="482"/>
      <c r="G114" s="482"/>
      <c r="H114" s="482"/>
      <c r="I114" s="482"/>
      <c r="J114" s="482"/>
      <c r="K114" s="355"/>
      <c r="L114" s="355"/>
      <c r="M114" s="355"/>
      <c r="N114" s="355"/>
      <c r="O114" s="355"/>
      <c r="P114" s="355"/>
      <c r="Q114" s="355"/>
      <c r="R114" s="355"/>
      <c r="S114" s="355"/>
      <c r="T114" s="486"/>
      <c r="U114" s="487"/>
      <c r="V114" s="486"/>
      <c r="W114" s="491"/>
      <c r="X114" s="491"/>
      <c r="Y114" s="487"/>
      <c r="Z114" s="495"/>
      <c r="AA114" s="496"/>
      <c r="AB114" s="496"/>
      <c r="AC114" s="496"/>
      <c r="AD114" s="496"/>
      <c r="AE114" s="500"/>
      <c r="AF114" s="476" t="s">
        <v>22</v>
      </c>
      <c r="AG114" s="477"/>
      <c r="AH114" s="477"/>
      <c r="AI114" s="477"/>
      <c r="AJ114" s="499"/>
      <c r="AK114" s="476" t="s">
        <v>23</v>
      </c>
      <c r="AL114" s="477"/>
      <c r="AM114" s="477"/>
      <c r="AN114" s="477"/>
      <c r="AO114" s="477"/>
      <c r="AP114" s="499"/>
      <c r="AQ114" s="476" t="s">
        <v>24</v>
      </c>
      <c r="AR114" s="477"/>
      <c r="AS114" s="477"/>
      <c r="AT114" s="477"/>
      <c r="AU114" s="477"/>
      <c r="AV114" s="499"/>
      <c r="AW114" s="495"/>
      <c r="AX114" s="496"/>
      <c r="AY114" s="496"/>
      <c r="AZ114" s="496"/>
    </row>
    <row r="115" spans="1:52" ht="33.75" customHeight="1" x14ac:dyDescent="0.25">
      <c r="A115" s="79"/>
      <c r="B115" s="483"/>
      <c r="C115" s="483"/>
      <c r="D115" s="483"/>
      <c r="E115" s="483"/>
      <c r="F115" s="483"/>
      <c r="G115" s="483"/>
      <c r="H115" s="483"/>
      <c r="I115" s="483"/>
      <c r="J115" s="483"/>
      <c r="K115" s="355"/>
      <c r="L115" s="355"/>
      <c r="M115" s="355"/>
      <c r="N115" s="355"/>
      <c r="O115" s="355"/>
      <c r="P115" s="355"/>
      <c r="Q115" s="355"/>
      <c r="R115" s="355"/>
      <c r="S115" s="355"/>
      <c r="T115" s="488"/>
      <c r="U115" s="489"/>
      <c r="V115" s="488"/>
      <c r="W115" s="492"/>
      <c r="X115" s="492"/>
      <c r="Y115" s="489"/>
      <c r="Z115" s="497"/>
      <c r="AA115" s="498"/>
      <c r="AB115" s="498"/>
      <c r="AC115" s="498"/>
      <c r="AD115" s="498"/>
      <c r="AE115" s="501"/>
      <c r="AF115" s="497"/>
      <c r="AG115" s="498"/>
      <c r="AH115" s="498"/>
      <c r="AI115" s="498"/>
      <c r="AJ115" s="501"/>
      <c r="AK115" s="497"/>
      <c r="AL115" s="498"/>
      <c r="AM115" s="498"/>
      <c r="AN115" s="498"/>
      <c r="AO115" s="498"/>
      <c r="AP115" s="501"/>
      <c r="AQ115" s="497"/>
      <c r="AR115" s="498"/>
      <c r="AS115" s="498"/>
      <c r="AT115" s="498"/>
      <c r="AU115" s="498"/>
      <c r="AV115" s="501"/>
      <c r="AW115" s="497"/>
      <c r="AX115" s="498"/>
      <c r="AY115" s="498"/>
      <c r="AZ115" s="498"/>
    </row>
    <row r="116" spans="1:52" ht="15.75" thickBot="1" x14ac:dyDescent="0.3">
      <c r="A116" s="78"/>
      <c r="B116" s="477">
        <v>1</v>
      </c>
      <c r="C116" s="477"/>
      <c r="D116" s="477"/>
      <c r="E116" s="477"/>
      <c r="F116" s="477"/>
      <c r="G116" s="477"/>
      <c r="H116" s="477"/>
      <c r="I116" s="477"/>
      <c r="J116" s="477"/>
      <c r="K116" s="480">
        <v>2</v>
      </c>
      <c r="L116" s="480"/>
      <c r="M116" s="480"/>
      <c r="N116" s="480"/>
      <c r="O116" s="480"/>
      <c r="P116" s="480"/>
      <c r="Q116" s="480"/>
      <c r="R116" s="480"/>
      <c r="S116" s="480"/>
      <c r="T116" s="480">
        <v>3</v>
      </c>
      <c r="U116" s="480"/>
      <c r="V116" s="480">
        <v>4</v>
      </c>
      <c r="W116" s="480"/>
      <c r="X116" s="480"/>
      <c r="Y116" s="480"/>
      <c r="Z116" s="480">
        <v>5</v>
      </c>
      <c r="AA116" s="480"/>
      <c r="AB116" s="480"/>
      <c r="AC116" s="480"/>
      <c r="AD116" s="480"/>
      <c r="AE116" s="480"/>
      <c r="AF116" s="480">
        <v>6</v>
      </c>
      <c r="AG116" s="480"/>
      <c r="AH116" s="480"/>
      <c r="AI116" s="480"/>
      <c r="AJ116" s="480"/>
      <c r="AK116" s="480">
        <v>7</v>
      </c>
      <c r="AL116" s="480"/>
      <c r="AM116" s="480"/>
      <c r="AN116" s="480"/>
      <c r="AO116" s="480"/>
      <c r="AP116" s="480"/>
      <c r="AQ116" s="480">
        <v>8</v>
      </c>
      <c r="AR116" s="480"/>
      <c r="AS116" s="480"/>
      <c r="AT116" s="480"/>
      <c r="AU116" s="480"/>
      <c r="AV116" s="480"/>
      <c r="AW116" s="476">
        <v>9</v>
      </c>
      <c r="AX116" s="477"/>
      <c r="AY116" s="477"/>
      <c r="AZ116" s="477"/>
    </row>
    <row r="117" spans="1:52" ht="15.75" thickBot="1" x14ac:dyDescent="0.3">
      <c r="A117" s="78"/>
      <c r="B117" s="345">
        <v>101</v>
      </c>
      <c r="C117" s="353"/>
      <c r="D117" s="353"/>
      <c r="E117" s="353"/>
      <c r="F117" s="353"/>
      <c r="G117" s="353"/>
      <c r="H117" s="353"/>
      <c r="I117" s="353"/>
      <c r="J117" s="353"/>
      <c r="K117" s="353" t="s">
        <v>804</v>
      </c>
      <c r="L117" s="353"/>
      <c r="M117" s="353"/>
      <c r="N117" s="353"/>
      <c r="O117" s="353"/>
      <c r="P117" s="353"/>
      <c r="Q117" s="353"/>
      <c r="R117" s="353"/>
      <c r="S117" s="353"/>
      <c r="T117" s="354" t="s">
        <v>27</v>
      </c>
      <c r="U117" s="355"/>
      <c r="V117" s="353">
        <v>1</v>
      </c>
      <c r="W117" s="353"/>
      <c r="X117" s="353"/>
      <c r="Y117" s="353"/>
      <c r="Z117" s="357">
        <f>+AF117+AK117+AQ117</f>
        <v>887500</v>
      </c>
      <c r="AA117" s="358"/>
      <c r="AB117" s="358"/>
      <c r="AC117" s="358"/>
      <c r="AD117" s="358"/>
      <c r="AE117" s="359"/>
      <c r="AF117" s="360">
        <v>40398</v>
      </c>
      <c r="AG117" s="360"/>
      <c r="AH117" s="360"/>
      <c r="AI117" s="360"/>
      <c r="AJ117" s="360"/>
      <c r="AK117" s="360">
        <v>0</v>
      </c>
      <c r="AL117" s="360"/>
      <c r="AM117" s="360"/>
      <c r="AN117" s="360"/>
      <c r="AO117" s="360"/>
      <c r="AP117" s="360"/>
      <c r="AQ117" s="360">
        <v>847102</v>
      </c>
      <c r="AR117" s="360"/>
      <c r="AS117" s="360"/>
      <c r="AT117" s="360"/>
      <c r="AU117" s="360"/>
      <c r="AV117" s="360"/>
      <c r="AW117" s="361">
        <f>+V117*Z117</f>
        <v>887500</v>
      </c>
      <c r="AX117" s="362"/>
      <c r="AY117" s="362"/>
      <c r="AZ117" s="363"/>
    </row>
    <row r="118" spans="1:52" ht="15.75" hidden="1" thickBot="1" x14ac:dyDescent="0.3">
      <c r="A118" s="78"/>
      <c r="B118" s="344">
        <v>102</v>
      </c>
      <c r="C118" s="344"/>
      <c r="D118" s="344"/>
      <c r="E118" s="344"/>
      <c r="F118" s="344"/>
      <c r="G118" s="344"/>
      <c r="H118" s="344"/>
      <c r="I118" s="344"/>
      <c r="J118" s="345"/>
      <c r="K118" s="343" t="s">
        <v>594</v>
      </c>
      <c r="L118" s="344"/>
      <c r="M118" s="344"/>
      <c r="N118" s="344"/>
      <c r="O118" s="344"/>
      <c r="P118" s="344"/>
      <c r="Q118" s="344"/>
      <c r="R118" s="344"/>
      <c r="S118" s="346"/>
      <c r="T118" s="347" t="s">
        <v>28</v>
      </c>
      <c r="U118" s="348"/>
      <c r="V118" s="343">
        <v>4</v>
      </c>
      <c r="W118" s="344"/>
      <c r="X118" s="344"/>
      <c r="Y118" s="345"/>
      <c r="Z118" s="340">
        <f t="shared" ref="Z118:Z133" si="21">+AF118+AK118+AQ118</f>
        <v>0</v>
      </c>
      <c r="AA118" s="341"/>
      <c r="AB118" s="341"/>
      <c r="AC118" s="341"/>
      <c r="AD118" s="341"/>
      <c r="AE118" s="342"/>
      <c r="AF118" s="343"/>
      <c r="AG118" s="344"/>
      <c r="AH118" s="344"/>
      <c r="AI118" s="344"/>
      <c r="AJ118" s="345"/>
      <c r="AK118" s="343"/>
      <c r="AL118" s="344"/>
      <c r="AM118" s="344"/>
      <c r="AN118" s="344"/>
      <c r="AO118" s="344"/>
      <c r="AP118" s="345"/>
      <c r="AQ118" s="343"/>
      <c r="AR118" s="344"/>
      <c r="AS118" s="344"/>
      <c r="AT118" s="344"/>
      <c r="AU118" s="344"/>
      <c r="AV118" s="345"/>
      <c r="AW118" s="349">
        <f t="shared" ref="AW118:AW133" si="22">+V118*Z118</f>
        <v>0</v>
      </c>
      <c r="AX118" s="350"/>
      <c r="AY118" s="350"/>
      <c r="AZ118" s="356"/>
    </row>
    <row r="119" spans="1:52" ht="15.75" hidden="1" thickBot="1" x14ac:dyDescent="0.3">
      <c r="A119" s="78"/>
      <c r="B119" s="344">
        <v>103</v>
      </c>
      <c r="C119" s="344"/>
      <c r="D119" s="344"/>
      <c r="E119" s="344"/>
      <c r="F119" s="344"/>
      <c r="G119" s="344"/>
      <c r="H119" s="344"/>
      <c r="I119" s="344"/>
      <c r="J119" s="345"/>
      <c r="K119" s="343" t="s">
        <v>597</v>
      </c>
      <c r="L119" s="344"/>
      <c r="M119" s="344"/>
      <c r="N119" s="344"/>
      <c r="O119" s="344"/>
      <c r="P119" s="344"/>
      <c r="Q119" s="344"/>
      <c r="R119" s="344"/>
      <c r="S119" s="346"/>
      <c r="T119" s="347" t="s">
        <v>28</v>
      </c>
      <c r="U119" s="348"/>
      <c r="V119" s="343">
        <v>4</v>
      </c>
      <c r="W119" s="344"/>
      <c r="X119" s="344"/>
      <c r="Y119" s="345"/>
      <c r="Z119" s="340">
        <f t="shared" si="21"/>
        <v>0</v>
      </c>
      <c r="AA119" s="341"/>
      <c r="AB119" s="341"/>
      <c r="AC119" s="341"/>
      <c r="AD119" s="341"/>
      <c r="AE119" s="342"/>
      <c r="AF119" s="343"/>
      <c r="AG119" s="344"/>
      <c r="AH119" s="344"/>
      <c r="AI119" s="344"/>
      <c r="AJ119" s="345"/>
      <c r="AK119" s="343"/>
      <c r="AL119" s="344"/>
      <c r="AM119" s="344"/>
      <c r="AN119" s="344"/>
      <c r="AO119" s="344"/>
      <c r="AP119" s="345"/>
      <c r="AQ119" s="343"/>
      <c r="AR119" s="344"/>
      <c r="AS119" s="344"/>
      <c r="AT119" s="344"/>
      <c r="AU119" s="344"/>
      <c r="AV119" s="345"/>
      <c r="AW119" s="349">
        <f t="shared" si="22"/>
        <v>0</v>
      </c>
      <c r="AX119" s="350"/>
      <c r="AY119" s="350"/>
      <c r="AZ119" s="356"/>
    </row>
    <row r="120" spans="1:52" ht="15.75" hidden="1" thickBot="1" x14ac:dyDescent="0.3">
      <c r="A120" s="78"/>
      <c r="B120" s="344">
        <v>104</v>
      </c>
      <c r="C120" s="344"/>
      <c r="D120" s="344"/>
      <c r="E120" s="344"/>
      <c r="F120" s="344"/>
      <c r="G120" s="344"/>
      <c r="H120" s="344"/>
      <c r="I120" s="344"/>
      <c r="J120" s="345"/>
      <c r="K120" s="343" t="s">
        <v>595</v>
      </c>
      <c r="L120" s="344"/>
      <c r="M120" s="344"/>
      <c r="N120" s="344"/>
      <c r="O120" s="344"/>
      <c r="P120" s="344"/>
      <c r="Q120" s="344"/>
      <c r="R120" s="344"/>
      <c r="S120" s="346"/>
      <c r="T120" s="347" t="s">
        <v>28</v>
      </c>
      <c r="U120" s="348"/>
      <c r="V120" s="343">
        <v>4</v>
      </c>
      <c r="W120" s="344"/>
      <c r="X120" s="344"/>
      <c r="Y120" s="345"/>
      <c r="Z120" s="340">
        <f t="shared" si="21"/>
        <v>0</v>
      </c>
      <c r="AA120" s="341"/>
      <c r="AB120" s="341"/>
      <c r="AC120" s="341"/>
      <c r="AD120" s="341"/>
      <c r="AE120" s="342"/>
      <c r="AF120" s="343"/>
      <c r="AG120" s="344"/>
      <c r="AH120" s="344"/>
      <c r="AI120" s="344"/>
      <c r="AJ120" s="345"/>
      <c r="AK120" s="343"/>
      <c r="AL120" s="344"/>
      <c r="AM120" s="344"/>
      <c r="AN120" s="344"/>
      <c r="AO120" s="344"/>
      <c r="AP120" s="345"/>
      <c r="AQ120" s="343"/>
      <c r="AR120" s="344"/>
      <c r="AS120" s="344"/>
      <c r="AT120" s="344"/>
      <c r="AU120" s="344"/>
      <c r="AV120" s="345"/>
      <c r="AW120" s="349">
        <f t="shared" si="22"/>
        <v>0</v>
      </c>
      <c r="AX120" s="350"/>
      <c r="AY120" s="350"/>
      <c r="AZ120" s="356"/>
    </row>
    <row r="121" spans="1:52" ht="15.75" hidden="1" thickBot="1" x14ac:dyDescent="0.3">
      <c r="A121" s="78"/>
      <c r="B121" s="344">
        <v>242</v>
      </c>
      <c r="C121" s="344"/>
      <c r="D121" s="344"/>
      <c r="E121" s="344"/>
      <c r="F121" s="344"/>
      <c r="G121" s="344"/>
      <c r="H121" s="344"/>
      <c r="I121" s="344"/>
      <c r="J121" s="345"/>
      <c r="K121" s="343" t="s">
        <v>598</v>
      </c>
      <c r="L121" s="344"/>
      <c r="M121" s="344"/>
      <c r="N121" s="344"/>
      <c r="O121" s="344"/>
      <c r="P121" s="344"/>
      <c r="Q121" s="344"/>
      <c r="R121" s="344"/>
      <c r="S121" s="346"/>
      <c r="T121" s="347" t="s">
        <v>28</v>
      </c>
      <c r="U121" s="348"/>
      <c r="V121" s="343">
        <v>46</v>
      </c>
      <c r="W121" s="344"/>
      <c r="X121" s="344"/>
      <c r="Y121" s="345"/>
      <c r="Z121" s="340">
        <f t="shared" si="21"/>
        <v>0</v>
      </c>
      <c r="AA121" s="341"/>
      <c r="AB121" s="341"/>
      <c r="AC121" s="341"/>
      <c r="AD121" s="341"/>
      <c r="AE121" s="342"/>
      <c r="AF121" s="343"/>
      <c r="AG121" s="344"/>
      <c r="AH121" s="344"/>
      <c r="AI121" s="344"/>
      <c r="AJ121" s="345"/>
      <c r="AK121" s="343"/>
      <c r="AL121" s="344"/>
      <c r="AM121" s="344"/>
      <c r="AN121" s="344"/>
      <c r="AO121" s="344"/>
      <c r="AP121" s="345"/>
      <c r="AQ121" s="343"/>
      <c r="AR121" s="344"/>
      <c r="AS121" s="344"/>
      <c r="AT121" s="344"/>
      <c r="AU121" s="344"/>
      <c r="AV121" s="345"/>
      <c r="AW121" s="349">
        <f t="shared" si="22"/>
        <v>0</v>
      </c>
      <c r="AX121" s="350"/>
      <c r="AY121" s="350"/>
      <c r="AZ121" s="356"/>
    </row>
    <row r="122" spans="1:52" ht="30.75" hidden="1" customHeight="1" thickBot="1" x14ac:dyDescent="0.3">
      <c r="A122" s="78"/>
      <c r="B122" s="344">
        <v>243</v>
      </c>
      <c r="C122" s="344"/>
      <c r="D122" s="344"/>
      <c r="E122" s="344"/>
      <c r="F122" s="344"/>
      <c r="G122" s="344"/>
      <c r="H122" s="344"/>
      <c r="I122" s="344"/>
      <c r="J122" s="345"/>
      <c r="K122" s="343" t="s">
        <v>622</v>
      </c>
      <c r="L122" s="344"/>
      <c r="M122" s="344"/>
      <c r="N122" s="344"/>
      <c r="O122" s="344"/>
      <c r="P122" s="344"/>
      <c r="Q122" s="344"/>
      <c r="R122" s="344"/>
      <c r="S122" s="346"/>
      <c r="T122" s="347" t="s">
        <v>28</v>
      </c>
      <c r="U122" s="348"/>
      <c r="V122" s="343">
        <v>48</v>
      </c>
      <c r="W122" s="344"/>
      <c r="X122" s="344"/>
      <c r="Y122" s="345"/>
      <c r="Z122" s="340">
        <f t="shared" si="21"/>
        <v>0</v>
      </c>
      <c r="AA122" s="341"/>
      <c r="AB122" s="341"/>
      <c r="AC122" s="341"/>
      <c r="AD122" s="341"/>
      <c r="AE122" s="342"/>
      <c r="AF122" s="343"/>
      <c r="AG122" s="344"/>
      <c r="AH122" s="344"/>
      <c r="AI122" s="344"/>
      <c r="AJ122" s="345"/>
      <c r="AK122" s="343"/>
      <c r="AL122" s="344"/>
      <c r="AM122" s="344"/>
      <c r="AN122" s="344"/>
      <c r="AO122" s="344"/>
      <c r="AP122" s="345"/>
      <c r="AQ122" s="343"/>
      <c r="AR122" s="344"/>
      <c r="AS122" s="344"/>
      <c r="AT122" s="344"/>
      <c r="AU122" s="344"/>
      <c r="AV122" s="345"/>
      <c r="AW122" s="349">
        <f t="shared" si="22"/>
        <v>0</v>
      </c>
      <c r="AX122" s="350"/>
      <c r="AY122" s="350"/>
      <c r="AZ122" s="356"/>
    </row>
    <row r="123" spans="1:52" ht="15.75" hidden="1" thickBot="1" x14ac:dyDescent="0.3">
      <c r="A123" s="78"/>
      <c r="B123" s="344">
        <v>243</v>
      </c>
      <c r="C123" s="344"/>
      <c r="D123" s="344"/>
      <c r="E123" s="344"/>
      <c r="F123" s="344"/>
      <c r="G123" s="344"/>
      <c r="H123" s="344"/>
      <c r="I123" s="344"/>
      <c r="J123" s="345"/>
      <c r="K123" s="343" t="s">
        <v>616</v>
      </c>
      <c r="L123" s="344"/>
      <c r="M123" s="344"/>
      <c r="N123" s="344"/>
      <c r="O123" s="344"/>
      <c r="P123" s="344"/>
      <c r="Q123" s="344"/>
      <c r="R123" s="344"/>
      <c r="S123" s="346"/>
      <c r="T123" s="347" t="s">
        <v>28</v>
      </c>
      <c r="U123" s="348"/>
      <c r="V123" s="343">
        <v>11</v>
      </c>
      <c r="W123" s="344"/>
      <c r="X123" s="344"/>
      <c r="Y123" s="345"/>
      <c r="Z123" s="340">
        <f t="shared" si="21"/>
        <v>0</v>
      </c>
      <c r="AA123" s="341"/>
      <c r="AB123" s="341"/>
      <c r="AC123" s="341"/>
      <c r="AD123" s="341"/>
      <c r="AE123" s="342"/>
      <c r="AF123" s="343"/>
      <c r="AG123" s="344"/>
      <c r="AH123" s="344"/>
      <c r="AI123" s="344"/>
      <c r="AJ123" s="345"/>
      <c r="AK123" s="343"/>
      <c r="AL123" s="344"/>
      <c r="AM123" s="344"/>
      <c r="AN123" s="344"/>
      <c r="AO123" s="344"/>
      <c r="AP123" s="345"/>
      <c r="AQ123" s="343"/>
      <c r="AR123" s="344"/>
      <c r="AS123" s="344"/>
      <c r="AT123" s="344"/>
      <c r="AU123" s="344"/>
      <c r="AV123" s="345"/>
      <c r="AW123" s="349">
        <f t="shared" si="22"/>
        <v>0</v>
      </c>
      <c r="AX123" s="350"/>
      <c r="AY123" s="350"/>
      <c r="AZ123" s="356"/>
    </row>
    <row r="124" spans="1:52" ht="15.75" hidden="1" thickBot="1" x14ac:dyDescent="0.3">
      <c r="A124" s="78"/>
      <c r="B124" s="344">
        <v>244</v>
      </c>
      <c r="C124" s="344"/>
      <c r="D124" s="344"/>
      <c r="E124" s="344"/>
      <c r="F124" s="344"/>
      <c r="G124" s="344"/>
      <c r="H124" s="344"/>
      <c r="I124" s="344"/>
      <c r="J124" s="345"/>
      <c r="K124" s="343" t="s">
        <v>611</v>
      </c>
      <c r="L124" s="344"/>
      <c r="M124" s="344"/>
      <c r="N124" s="344"/>
      <c r="O124" s="344"/>
      <c r="P124" s="344"/>
      <c r="Q124" s="344"/>
      <c r="R124" s="344"/>
      <c r="S124" s="346"/>
      <c r="T124" s="347" t="s">
        <v>29</v>
      </c>
      <c r="U124" s="348"/>
      <c r="V124" s="343">
        <v>3</v>
      </c>
      <c r="W124" s="344"/>
      <c r="X124" s="344"/>
      <c r="Y124" s="345"/>
      <c r="Z124" s="340">
        <f t="shared" si="21"/>
        <v>0</v>
      </c>
      <c r="AA124" s="341"/>
      <c r="AB124" s="341"/>
      <c r="AC124" s="341"/>
      <c r="AD124" s="341"/>
      <c r="AE124" s="342"/>
      <c r="AF124" s="343"/>
      <c r="AG124" s="344"/>
      <c r="AH124" s="344"/>
      <c r="AI124" s="344"/>
      <c r="AJ124" s="345"/>
      <c r="AK124" s="343"/>
      <c r="AL124" s="344"/>
      <c r="AM124" s="344"/>
      <c r="AN124" s="344"/>
      <c r="AO124" s="344"/>
      <c r="AP124" s="345"/>
      <c r="AQ124" s="343"/>
      <c r="AR124" s="344"/>
      <c r="AS124" s="344"/>
      <c r="AT124" s="344"/>
      <c r="AU124" s="344"/>
      <c r="AV124" s="345"/>
      <c r="AW124" s="349">
        <f t="shared" si="22"/>
        <v>0</v>
      </c>
      <c r="AX124" s="350"/>
      <c r="AY124" s="350"/>
      <c r="AZ124" s="356"/>
    </row>
    <row r="125" spans="1:52" ht="15.75" hidden="1" thickBot="1" x14ac:dyDescent="0.3">
      <c r="A125" s="78"/>
      <c r="B125" s="344">
        <v>420</v>
      </c>
      <c r="C125" s="344"/>
      <c r="D125" s="344"/>
      <c r="E125" s="344"/>
      <c r="F125" s="344"/>
      <c r="G125" s="344"/>
      <c r="H125" s="344"/>
      <c r="I125" s="344"/>
      <c r="J125" s="345"/>
      <c r="K125" s="343" t="s">
        <v>612</v>
      </c>
      <c r="L125" s="344"/>
      <c r="M125" s="344"/>
      <c r="N125" s="344"/>
      <c r="O125" s="344"/>
      <c r="P125" s="344"/>
      <c r="Q125" s="344"/>
      <c r="R125" s="344"/>
      <c r="S125" s="346"/>
      <c r="T125" s="347" t="s">
        <v>486</v>
      </c>
      <c r="U125" s="348"/>
      <c r="V125" s="343">
        <v>1</v>
      </c>
      <c r="W125" s="344"/>
      <c r="X125" s="344"/>
      <c r="Y125" s="345"/>
      <c r="Z125" s="340">
        <f t="shared" si="21"/>
        <v>0</v>
      </c>
      <c r="AA125" s="341"/>
      <c r="AB125" s="341"/>
      <c r="AC125" s="341"/>
      <c r="AD125" s="341"/>
      <c r="AE125" s="342"/>
      <c r="AF125" s="343"/>
      <c r="AG125" s="344"/>
      <c r="AH125" s="344"/>
      <c r="AI125" s="344"/>
      <c r="AJ125" s="345"/>
      <c r="AK125" s="343"/>
      <c r="AL125" s="344"/>
      <c r="AM125" s="344"/>
      <c r="AN125" s="344"/>
      <c r="AO125" s="344"/>
      <c r="AP125" s="345"/>
      <c r="AQ125" s="343"/>
      <c r="AR125" s="344"/>
      <c r="AS125" s="344"/>
      <c r="AT125" s="344"/>
      <c r="AU125" s="344"/>
      <c r="AV125" s="345"/>
      <c r="AW125" s="349">
        <f t="shared" si="22"/>
        <v>0</v>
      </c>
      <c r="AX125" s="350"/>
      <c r="AY125" s="350"/>
      <c r="AZ125" s="356"/>
    </row>
    <row r="126" spans="1:52" ht="15.75" hidden="1" thickBot="1" x14ac:dyDescent="0.3">
      <c r="A126" s="78"/>
      <c r="B126" s="344">
        <v>244</v>
      </c>
      <c r="C126" s="344"/>
      <c r="D126" s="344"/>
      <c r="E126" s="344"/>
      <c r="F126" s="344"/>
      <c r="G126" s="344"/>
      <c r="H126" s="344"/>
      <c r="I126" s="344"/>
      <c r="J126" s="345"/>
      <c r="K126" s="343" t="s">
        <v>613</v>
      </c>
      <c r="L126" s="344"/>
      <c r="M126" s="344"/>
      <c r="N126" s="344"/>
      <c r="O126" s="344"/>
      <c r="P126" s="344"/>
      <c r="Q126" s="344"/>
      <c r="R126" s="344"/>
      <c r="S126" s="346"/>
      <c r="T126" s="347" t="s">
        <v>487</v>
      </c>
      <c r="U126" s="348"/>
      <c r="V126" s="343">
        <v>1</v>
      </c>
      <c r="W126" s="344"/>
      <c r="X126" s="344"/>
      <c r="Y126" s="345"/>
      <c r="Z126" s="340">
        <f t="shared" si="21"/>
        <v>0</v>
      </c>
      <c r="AA126" s="341"/>
      <c r="AB126" s="341"/>
      <c r="AC126" s="341"/>
      <c r="AD126" s="341"/>
      <c r="AE126" s="342"/>
      <c r="AF126" s="343"/>
      <c r="AG126" s="344"/>
      <c r="AH126" s="344"/>
      <c r="AI126" s="344"/>
      <c r="AJ126" s="345"/>
      <c r="AK126" s="343"/>
      <c r="AL126" s="344"/>
      <c r="AM126" s="344"/>
      <c r="AN126" s="344"/>
      <c r="AO126" s="344"/>
      <c r="AP126" s="345"/>
      <c r="AQ126" s="343"/>
      <c r="AR126" s="344"/>
      <c r="AS126" s="344"/>
      <c r="AT126" s="344"/>
      <c r="AU126" s="344"/>
      <c r="AV126" s="345"/>
      <c r="AW126" s="349">
        <f t="shared" si="22"/>
        <v>0</v>
      </c>
      <c r="AX126" s="350"/>
      <c r="AY126" s="350"/>
      <c r="AZ126" s="356"/>
    </row>
    <row r="127" spans="1:52" ht="27.75" hidden="1" customHeight="1" thickBot="1" x14ac:dyDescent="0.3">
      <c r="A127" s="78"/>
      <c r="B127" s="344">
        <v>310</v>
      </c>
      <c r="C127" s="344"/>
      <c r="D127" s="344"/>
      <c r="E127" s="344"/>
      <c r="F127" s="344"/>
      <c r="G127" s="344"/>
      <c r="H127" s="344"/>
      <c r="I127" s="344"/>
      <c r="J127" s="345"/>
      <c r="K127" s="343" t="s">
        <v>614</v>
      </c>
      <c r="L127" s="344"/>
      <c r="M127" s="344"/>
      <c r="N127" s="344"/>
      <c r="O127" s="344"/>
      <c r="P127" s="344"/>
      <c r="Q127" s="344"/>
      <c r="R127" s="344"/>
      <c r="S127" s="346"/>
      <c r="T127" s="347" t="s">
        <v>488</v>
      </c>
      <c r="U127" s="348"/>
      <c r="V127" s="343">
        <v>4</v>
      </c>
      <c r="W127" s="344"/>
      <c r="X127" s="344"/>
      <c r="Y127" s="345"/>
      <c r="Z127" s="340">
        <f t="shared" si="21"/>
        <v>0</v>
      </c>
      <c r="AA127" s="341"/>
      <c r="AB127" s="341"/>
      <c r="AC127" s="341"/>
      <c r="AD127" s="341"/>
      <c r="AE127" s="342"/>
      <c r="AF127" s="343"/>
      <c r="AG127" s="344"/>
      <c r="AH127" s="344"/>
      <c r="AI127" s="344"/>
      <c r="AJ127" s="345"/>
      <c r="AK127" s="343"/>
      <c r="AL127" s="344"/>
      <c r="AM127" s="344"/>
      <c r="AN127" s="344"/>
      <c r="AO127" s="344"/>
      <c r="AP127" s="345"/>
      <c r="AQ127" s="343"/>
      <c r="AR127" s="344"/>
      <c r="AS127" s="344"/>
      <c r="AT127" s="344"/>
      <c r="AU127" s="344"/>
      <c r="AV127" s="345"/>
      <c r="AW127" s="349">
        <f t="shared" si="22"/>
        <v>0</v>
      </c>
      <c r="AX127" s="350"/>
      <c r="AY127" s="350"/>
      <c r="AZ127" s="356"/>
    </row>
    <row r="128" spans="1:52" ht="27" hidden="1" customHeight="1" thickBot="1" x14ac:dyDescent="0.3">
      <c r="A128" s="78"/>
      <c r="B128" s="344">
        <v>310</v>
      </c>
      <c r="C128" s="344"/>
      <c r="D128" s="344"/>
      <c r="E128" s="344"/>
      <c r="F128" s="344"/>
      <c r="G128" s="344"/>
      <c r="H128" s="344"/>
      <c r="I128" s="344"/>
      <c r="J128" s="345"/>
      <c r="K128" s="343" t="s">
        <v>615</v>
      </c>
      <c r="L128" s="344"/>
      <c r="M128" s="344"/>
      <c r="N128" s="344"/>
      <c r="O128" s="344"/>
      <c r="P128" s="344"/>
      <c r="Q128" s="344"/>
      <c r="R128" s="344"/>
      <c r="S128" s="346"/>
      <c r="T128" s="347" t="s">
        <v>579</v>
      </c>
      <c r="U128" s="348"/>
      <c r="V128" s="343">
        <v>9</v>
      </c>
      <c r="W128" s="344"/>
      <c r="X128" s="344"/>
      <c r="Y128" s="345"/>
      <c r="Z128" s="340">
        <f t="shared" si="21"/>
        <v>0</v>
      </c>
      <c r="AA128" s="341"/>
      <c r="AB128" s="341"/>
      <c r="AC128" s="341"/>
      <c r="AD128" s="341"/>
      <c r="AE128" s="342"/>
      <c r="AF128" s="343"/>
      <c r="AG128" s="344"/>
      <c r="AH128" s="344"/>
      <c r="AI128" s="344"/>
      <c r="AJ128" s="345"/>
      <c r="AK128" s="343"/>
      <c r="AL128" s="344"/>
      <c r="AM128" s="344"/>
      <c r="AN128" s="344"/>
      <c r="AO128" s="344"/>
      <c r="AP128" s="345"/>
      <c r="AQ128" s="343"/>
      <c r="AR128" s="344"/>
      <c r="AS128" s="344"/>
      <c r="AT128" s="344"/>
      <c r="AU128" s="344"/>
      <c r="AV128" s="345"/>
      <c r="AW128" s="349">
        <f t="shared" si="22"/>
        <v>0</v>
      </c>
      <c r="AX128" s="350"/>
      <c r="AY128" s="350"/>
      <c r="AZ128" s="356"/>
    </row>
    <row r="129" spans="1:52" ht="45.75" hidden="1" customHeight="1" thickBot="1" x14ac:dyDescent="0.3">
      <c r="A129" s="78"/>
      <c r="B129" s="344">
        <v>240</v>
      </c>
      <c r="C129" s="344"/>
      <c r="D129" s="344"/>
      <c r="E129" s="344"/>
      <c r="F129" s="344"/>
      <c r="G129" s="344"/>
      <c r="H129" s="344"/>
      <c r="I129" s="344"/>
      <c r="J129" s="345"/>
      <c r="K129" s="343" t="s">
        <v>617</v>
      </c>
      <c r="L129" s="344"/>
      <c r="M129" s="344"/>
      <c r="N129" s="344"/>
      <c r="O129" s="344"/>
      <c r="P129" s="344"/>
      <c r="Q129" s="344"/>
      <c r="R129" s="344"/>
      <c r="S129" s="346"/>
      <c r="T129" s="347" t="s">
        <v>623</v>
      </c>
      <c r="U129" s="348"/>
      <c r="V129" s="343">
        <v>4</v>
      </c>
      <c r="W129" s="344"/>
      <c r="X129" s="344"/>
      <c r="Y129" s="345"/>
      <c r="Z129" s="340">
        <f t="shared" si="21"/>
        <v>0</v>
      </c>
      <c r="AA129" s="341"/>
      <c r="AB129" s="341"/>
      <c r="AC129" s="341"/>
      <c r="AD129" s="341"/>
      <c r="AE129" s="342"/>
      <c r="AF129" s="343"/>
      <c r="AG129" s="344"/>
      <c r="AH129" s="344"/>
      <c r="AI129" s="344"/>
      <c r="AJ129" s="345"/>
      <c r="AK129" s="343"/>
      <c r="AL129" s="344"/>
      <c r="AM129" s="344"/>
      <c r="AN129" s="344"/>
      <c r="AO129" s="344"/>
      <c r="AP129" s="345"/>
      <c r="AQ129" s="343"/>
      <c r="AR129" s="344"/>
      <c r="AS129" s="344"/>
      <c r="AT129" s="344"/>
      <c r="AU129" s="344"/>
      <c r="AV129" s="345"/>
      <c r="AW129" s="349">
        <f t="shared" si="22"/>
        <v>0</v>
      </c>
      <c r="AX129" s="350"/>
      <c r="AY129" s="350"/>
      <c r="AZ129" s="356"/>
    </row>
    <row r="130" spans="1:52" ht="67.5" hidden="1" customHeight="1" thickBot="1" x14ac:dyDescent="0.3">
      <c r="A130" s="78"/>
      <c r="B130" s="344">
        <v>243</v>
      </c>
      <c r="C130" s="344"/>
      <c r="D130" s="344"/>
      <c r="E130" s="344"/>
      <c r="F130" s="344"/>
      <c r="G130" s="344"/>
      <c r="H130" s="344"/>
      <c r="I130" s="344"/>
      <c r="J130" s="345"/>
      <c r="K130" s="343" t="s">
        <v>621</v>
      </c>
      <c r="L130" s="344"/>
      <c r="M130" s="344"/>
      <c r="N130" s="344"/>
      <c r="O130" s="344"/>
      <c r="P130" s="344"/>
      <c r="Q130" s="344"/>
      <c r="R130" s="344"/>
      <c r="S130" s="346"/>
      <c r="T130" s="347" t="s">
        <v>624</v>
      </c>
      <c r="U130" s="348"/>
      <c r="V130" s="343">
        <v>8</v>
      </c>
      <c r="W130" s="344"/>
      <c r="X130" s="344"/>
      <c r="Y130" s="345"/>
      <c r="Z130" s="340">
        <f t="shared" si="21"/>
        <v>0</v>
      </c>
      <c r="AA130" s="341"/>
      <c r="AB130" s="341"/>
      <c r="AC130" s="341"/>
      <c r="AD130" s="341"/>
      <c r="AE130" s="342"/>
      <c r="AF130" s="343"/>
      <c r="AG130" s="344"/>
      <c r="AH130" s="344"/>
      <c r="AI130" s="344"/>
      <c r="AJ130" s="345"/>
      <c r="AK130" s="343"/>
      <c r="AL130" s="344"/>
      <c r="AM130" s="344"/>
      <c r="AN130" s="344"/>
      <c r="AO130" s="344"/>
      <c r="AP130" s="345"/>
      <c r="AQ130" s="343"/>
      <c r="AR130" s="344"/>
      <c r="AS130" s="344"/>
      <c r="AT130" s="344"/>
      <c r="AU130" s="344"/>
      <c r="AV130" s="345"/>
      <c r="AW130" s="349">
        <f t="shared" si="22"/>
        <v>0</v>
      </c>
      <c r="AX130" s="350"/>
      <c r="AY130" s="350"/>
      <c r="AZ130" s="356"/>
    </row>
    <row r="131" spans="1:52" ht="25.5" hidden="1" customHeight="1" thickBot="1" x14ac:dyDescent="0.3">
      <c r="A131" s="78"/>
      <c r="B131" s="344">
        <v>240</v>
      </c>
      <c r="C131" s="344"/>
      <c r="D131" s="344"/>
      <c r="E131" s="344"/>
      <c r="F131" s="344"/>
      <c r="G131" s="344"/>
      <c r="H131" s="344"/>
      <c r="I131" s="344"/>
      <c r="J131" s="345"/>
      <c r="K131" s="343" t="s">
        <v>618</v>
      </c>
      <c r="L131" s="344"/>
      <c r="M131" s="344"/>
      <c r="N131" s="344"/>
      <c r="O131" s="344"/>
      <c r="P131" s="344"/>
      <c r="Q131" s="344"/>
      <c r="R131" s="344"/>
      <c r="S131" s="346"/>
      <c r="T131" s="347" t="s">
        <v>625</v>
      </c>
      <c r="U131" s="348"/>
      <c r="V131" s="343">
        <v>5</v>
      </c>
      <c r="W131" s="344"/>
      <c r="X131" s="344"/>
      <c r="Y131" s="345"/>
      <c r="Z131" s="340">
        <f t="shared" si="21"/>
        <v>0</v>
      </c>
      <c r="AA131" s="341"/>
      <c r="AB131" s="341"/>
      <c r="AC131" s="341"/>
      <c r="AD131" s="341"/>
      <c r="AE131" s="342"/>
      <c r="AF131" s="343"/>
      <c r="AG131" s="344"/>
      <c r="AH131" s="344"/>
      <c r="AI131" s="344"/>
      <c r="AJ131" s="345"/>
      <c r="AK131" s="343"/>
      <c r="AL131" s="344"/>
      <c r="AM131" s="344"/>
      <c r="AN131" s="344"/>
      <c r="AO131" s="344"/>
      <c r="AP131" s="345"/>
      <c r="AQ131" s="343"/>
      <c r="AR131" s="344"/>
      <c r="AS131" s="344"/>
      <c r="AT131" s="344"/>
      <c r="AU131" s="344"/>
      <c r="AV131" s="345"/>
      <c r="AW131" s="349">
        <f t="shared" si="22"/>
        <v>0</v>
      </c>
      <c r="AX131" s="350"/>
      <c r="AY131" s="350"/>
      <c r="AZ131" s="356"/>
    </row>
    <row r="132" spans="1:52" ht="27.75" hidden="1" customHeight="1" thickBot="1" x14ac:dyDescent="0.3">
      <c r="A132" s="78"/>
      <c r="B132" s="344">
        <v>240</v>
      </c>
      <c r="C132" s="344"/>
      <c r="D132" s="344"/>
      <c r="E132" s="344"/>
      <c r="F132" s="344"/>
      <c r="G132" s="344"/>
      <c r="H132" s="344"/>
      <c r="I132" s="344"/>
      <c r="J132" s="345"/>
      <c r="K132" s="343" t="s">
        <v>619</v>
      </c>
      <c r="L132" s="344"/>
      <c r="M132" s="344"/>
      <c r="N132" s="344"/>
      <c r="O132" s="344"/>
      <c r="P132" s="344"/>
      <c r="Q132" s="344"/>
      <c r="R132" s="344"/>
      <c r="S132" s="346"/>
      <c r="T132" s="347" t="s">
        <v>626</v>
      </c>
      <c r="U132" s="348"/>
      <c r="V132" s="343">
        <v>8</v>
      </c>
      <c r="W132" s="344"/>
      <c r="X132" s="344"/>
      <c r="Y132" s="345"/>
      <c r="Z132" s="340">
        <f t="shared" si="21"/>
        <v>0</v>
      </c>
      <c r="AA132" s="341"/>
      <c r="AB132" s="341"/>
      <c r="AC132" s="341"/>
      <c r="AD132" s="341"/>
      <c r="AE132" s="342"/>
      <c r="AF132" s="343"/>
      <c r="AG132" s="344"/>
      <c r="AH132" s="344"/>
      <c r="AI132" s="344"/>
      <c r="AJ132" s="345"/>
      <c r="AK132" s="343"/>
      <c r="AL132" s="344"/>
      <c r="AM132" s="344"/>
      <c r="AN132" s="344"/>
      <c r="AO132" s="344"/>
      <c r="AP132" s="345"/>
      <c r="AQ132" s="343"/>
      <c r="AR132" s="344"/>
      <c r="AS132" s="344"/>
      <c r="AT132" s="344"/>
      <c r="AU132" s="344"/>
      <c r="AV132" s="345"/>
      <c r="AW132" s="349">
        <f t="shared" si="22"/>
        <v>0</v>
      </c>
      <c r="AX132" s="350"/>
      <c r="AY132" s="350"/>
      <c r="AZ132" s="356"/>
    </row>
    <row r="133" spans="1:52" ht="15.75" hidden="1" thickBot="1" x14ac:dyDescent="0.3">
      <c r="A133" s="78"/>
      <c r="B133" s="344">
        <v>240</v>
      </c>
      <c r="C133" s="344"/>
      <c r="D133" s="344"/>
      <c r="E133" s="344"/>
      <c r="F133" s="344"/>
      <c r="G133" s="344"/>
      <c r="H133" s="344"/>
      <c r="I133" s="344"/>
      <c r="J133" s="345"/>
      <c r="K133" s="343" t="s">
        <v>620</v>
      </c>
      <c r="L133" s="344"/>
      <c r="M133" s="344"/>
      <c r="N133" s="344"/>
      <c r="O133" s="344"/>
      <c r="P133" s="344"/>
      <c r="Q133" s="344"/>
      <c r="R133" s="344"/>
      <c r="S133" s="346"/>
      <c r="T133" s="347" t="s">
        <v>627</v>
      </c>
      <c r="U133" s="348"/>
      <c r="V133" s="343">
        <v>4</v>
      </c>
      <c r="W133" s="344"/>
      <c r="X133" s="344"/>
      <c r="Y133" s="345"/>
      <c r="Z133" s="340">
        <f t="shared" si="21"/>
        <v>0</v>
      </c>
      <c r="AA133" s="341"/>
      <c r="AB133" s="341"/>
      <c r="AC133" s="341"/>
      <c r="AD133" s="341"/>
      <c r="AE133" s="342"/>
      <c r="AF133" s="343"/>
      <c r="AG133" s="344"/>
      <c r="AH133" s="344"/>
      <c r="AI133" s="344"/>
      <c r="AJ133" s="345"/>
      <c r="AK133" s="343"/>
      <c r="AL133" s="344"/>
      <c r="AM133" s="344"/>
      <c r="AN133" s="344"/>
      <c r="AO133" s="344"/>
      <c r="AP133" s="345"/>
      <c r="AQ133" s="343"/>
      <c r="AR133" s="344"/>
      <c r="AS133" s="344"/>
      <c r="AT133" s="344"/>
      <c r="AU133" s="344"/>
      <c r="AV133" s="345"/>
      <c r="AW133" s="349">
        <f t="shared" si="22"/>
        <v>0</v>
      </c>
      <c r="AX133" s="350"/>
      <c r="AY133" s="350"/>
      <c r="AZ133" s="356"/>
    </row>
    <row r="134" spans="1:52" hidden="1" x14ac:dyDescent="0.25">
      <c r="A134" s="78"/>
      <c r="B134" s="345">
        <v>410</v>
      </c>
      <c r="C134" s="353"/>
      <c r="D134" s="353"/>
      <c r="E134" s="353"/>
      <c r="F134" s="353"/>
      <c r="G134" s="353"/>
      <c r="H134" s="353"/>
      <c r="I134" s="353"/>
      <c r="J134" s="353"/>
      <c r="K134" s="353" t="s">
        <v>596</v>
      </c>
      <c r="L134" s="353"/>
      <c r="M134" s="353"/>
      <c r="N134" s="353"/>
      <c r="O134" s="353"/>
      <c r="P134" s="353"/>
      <c r="Q134" s="353"/>
      <c r="R134" s="353"/>
      <c r="S134" s="353"/>
      <c r="T134" s="354" t="s">
        <v>29</v>
      </c>
      <c r="U134" s="355"/>
      <c r="V134" s="353">
        <v>12</v>
      </c>
      <c r="W134" s="353"/>
      <c r="X134" s="353"/>
      <c r="Y134" s="353"/>
      <c r="Z134" s="340">
        <f>+AF134+AK134+AQ134</f>
        <v>0</v>
      </c>
      <c r="AA134" s="341"/>
      <c r="AB134" s="341"/>
      <c r="AC134" s="341"/>
      <c r="AD134" s="341"/>
      <c r="AE134" s="342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3"/>
      <c r="AS134" s="353"/>
      <c r="AT134" s="353"/>
      <c r="AU134" s="353"/>
      <c r="AV134" s="353"/>
      <c r="AW134" s="340">
        <f>+V134*Z134</f>
        <v>0</v>
      </c>
      <c r="AX134" s="341"/>
      <c r="AY134" s="341"/>
      <c r="AZ134" s="352"/>
    </row>
    <row r="135" spans="1:52" ht="15.75" customHeight="1" thickBot="1" x14ac:dyDescent="0.3">
      <c r="A135" s="65"/>
      <c r="B135" s="505" t="s">
        <v>114</v>
      </c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6"/>
      <c r="T135" s="508" t="s">
        <v>244</v>
      </c>
      <c r="U135" s="509"/>
      <c r="V135" s="510">
        <f>SUM(V117:Y134)</f>
        <v>177</v>
      </c>
      <c r="W135" s="510"/>
      <c r="X135" s="510"/>
      <c r="Y135" s="510"/>
      <c r="Z135" s="511" t="s">
        <v>30</v>
      </c>
      <c r="AA135" s="511"/>
      <c r="AB135" s="511"/>
      <c r="AC135" s="511"/>
      <c r="AD135" s="511"/>
      <c r="AE135" s="511"/>
      <c r="AF135" s="511" t="s">
        <v>30</v>
      </c>
      <c r="AG135" s="511"/>
      <c r="AH135" s="511"/>
      <c r="AI135" s="511"/>
      <c r="AJ135" s="511"/>
      <c r="AK135" s="511" t="s">
        <v>30</v>
      </c>
      <c r="AL135" s="511"/>
      <c r="AM135" s="511"/>
      <c r="AN135" s="511"/>
      <c r="AO135" s="511"/>
      <c r="AP135" s="511"/>
      <c r="AQ135" s="511" t="s">
        <v>30</v>
      </c>
      <c r="AR135" s="511"/>
      <c r="AS135" s="511"/>
      <c r="AT135" s="511"/>
      <c r="AU135" s="511"/>
      <c r="AV135" s="511"/>
      <c r="AW135" s="512">
        <f>SUM(AW117:AZ134)</f>
        <v>887500</v>
      </c>
      <c r="AX135" s="512"/>
      <c r="AY135" s="512"/>
      <c r="AZ135" s="513"/>
    </row>
    <row r="136" spans="1:52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</row>
    <row r="137" spans="1:52" ht="15.75" x14ac:dyDescent="0.25">
      <c r="B137" s="507" t="s">
        <v>433</v>
      </c>
      <c r="C137" s="507"/>
      <c r="D137" s="507"/>
      <c r="E137" s="507"/>
      <c r="F137" s="507"/>
      <c r="G137" s="507"/>
      <c r="H137" s="507"/>
      <c r="I137" s="507"/>
      <c r="J137" s="507"/>
      <c r="K137" s="507"/>
      <c r="L137" s="507"/>
      <c r="M137" s="507"/>
      <c r="N137" s="507"/>
      <c r="O137" s="507"/>
      <c r="P137" s="507"/>
      <c r="Q137" s="507"/>
      <c r="R137" s="507"/>
      <c r="S137" s="507"/>
      <c r="T137" s="507"/>
      <c r="U137" s="507"/>
      <c r="V137" s="507"/>
      <c r="W137" s="507"/>
      <c r="X137" s="507"/>
      <c r="Y137" s="507"/>
      <c r="Z137" s="507"/>
      <c r="AA137" s="507"/>
      <c r="AB137" s="507"/>
      <c r="AC137" s="507"/>
      <c r="AD137" s="507"/>
      <c r="AE137" s="507"/>
      <c r="AF137" s="507"/>
      <c r="AG137" s="507"/>
      <c r="AH137" s="507"/>
      <c r="AI137" s="507"/>
      <c r="AJ137" s="507"/>
      <c r="AK137" s="507"/>
      <c r="AL137" s="507"/>
      <c r="AM137" s="507"/>
      <c r="AN137" s="507"/>
      <c r="AO137" s="507"/>
      <c r="AP137" s="507"/>
      <c r="AQ137" s="507"/>
      <c r="AR137" s="507"/>
      <c r="AS137" s="507"/>
      <c r="AT137" s="507"/>
      <c r="AU137" s="507"/>
      <c r="AV137" s="507"/>
      <c r="AW137" s="507"/>
      <c r="AX137" s="507"/>
      <c r="AY137" s="507"/>
      <c r="AZ137" s="507"/>
    </row>
    <row r="138" spans="1:52" ht="6.75" customHeight="1" x14ac:dyDescent="0.25"/>
    <row r="139" spans="1:52" ht="28.5" hidden="1" customHeight="1" x14ac:dyDescent="0.25">
      <c r="B139" s="403" t="s">
        <v>525</v>
      </c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  <c r="AS139" s="403"/>
      <c r="AT139" s="403"/>
      <c r="AU139" s="403"/>
      <c r="AV139" s="403"/>
      <c r="AW139" s="403"/>
      <c r="AX139" s="403"/>
      <c r="AY139" s="403"/>
      <c r="AZ139" s="403"/>
    </row>
    <row r="140" spans="1:52" ht="9" hidden="1" customHeight="1" x14ac:dyDescent="0.2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</row>
    <row r="141" spans="1:52" ht="30.75" hidden="1" customHeight="1" x14ac:dyDescent="0.25">
      <c r="B141" s="401" t="s">
        <v>291</v>
      </c>
      <c r="C141" s="401"/>
      <c r="D141" s="401"/>
      <c r="E141" s="401"/>
      <c r="F141" s="401"/>
      <c r="G141" s="401"/>
      <c r="H141" s="401"/>
      <c r="I141" s="401"/>
      <c r="J141" s="401"/>
      <c r="K141" s="401"/>
      <c r="L141" s="400" t="s">
        <v>4</v>
      </c>
      <c r="M141" s="402"/>
      <c r="N141" s="383" t="s">
        <v>581</v>
      </c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5"/>
      <c r="AA141" s="383" t="s">
        <v>584</v>
      </c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5"/>
      <c r="AN141" s="383" t="s">
        <v>805</v>
      </c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</row>
    <row r="142" spans="1:52" ht="57.75" hidden="1" customHeight="1" x14ac:dyDescent="0.25"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5"/>
      <c r="M142" s="406"/>
      <c r="N142" s="383" t="s">
        <v>521</v>
      </c>
      <c r="O142" s="384"/>
      <c r="P142" s="384"/>
      <c r="Q142" s="384"/>
      <c r="R142" s="385"/>
      <c r="S142" s="383" t="s">
        <v>328</v>
      </c>
      <c r="T142" s="384"/>
      <c r="U142" s="384"/>
      <c r="V142" s="385"/>
      <c r="W142" s="383" t="s">
        <v>324</v>
      </c>
      <c r="X142" s="384"/>
      <c r="Y142" s="384"/>
      <c r="Z142" s="385"/>
      <c r="AA142" s="383" t="s">
        <v>521</v>
      </c>
      <c r="AB142" s="384"/>
      <c r="AC142" s="384"/>
      <c r="AD142" s="384"/>
      <c r="AE142" s="385"/>
      <c r="AF142" s="383" t="s">
        <v>328</v>
      </c>
      <c r="AG142" s="384"/>
      <c r="AH142" s="384"/>
      <c r="AI142" s="385"/>
      <c r="AJ142" s="383" t="s">
        <v>324</v>
      </c>
      <c r="AK142" s="384"/>
      <c r="AL142" s="384"/>
      <c r="AM142" s="385"/>
      <c r="AN142" s="383" t="s">
        <v>521</v>
      </c>
      <c r="AO142" s="384"/>
      <c r="AP142" s="384"/>
      <c r="AQ142" s="384"/>
      <c r="AR142" s="385"/>
      <c r="AS142" s="383" t="s">
        <v>328</v>
      </c>
      <c r="AT142" s="384"/>
      <c r="AU142" s="384"/>
      <c r="AV142" s="385"/>
      <c r="AW142" s="383" t="s">
        <v>324</v>
      </c>
      <c r="AX142" s="384"/>
      <c r="AY142" s="384"/>
      <c r="AZ142" s="384"/>
    </row>
    <row r="143" spans="1:52" ht="15.75" hidden="1" thickBot="1" x14ac:dyDescent="0.3">
      <c r="B143" s="387">
        <v>1</v>
      </c>
      <c r="C143" s="387"/>
      <c r="D143" s="387"/>
      <c r="E143" s="387"/>
      <c r="F143" s="387"/>
      <c r="G143" s="387"/>
      <c r="H143" s="387"/>
      <c r="I143" s="387"/>
      <c r="J143" s="387"/>
      <c r="K143" s="388"/>
      <c r="L143" s="398">
        <v>2</v>
      </c>
      <c r="M143" s="399"/>
      <c r="N143" s="400">
        <v>3</v>
      </c>
      <c r="O143" s="401"/>
      <c r="P143" s="401"/>
      <c r="Q143" s="401"/>
      <c r="R143" s="402"/>
      <c r="S143" s="400">
        <v>4</v>
      </c>
      <c r="T143" s="401"/>
      <c r="U143" s="401"/>
      <c r="V143" s="402"/>
      <c r="W143" s="373">
        <v>5</v>
      </c>
      <c r="X143" s="374"/>
      <c r="Y143" s="374"/>
      <c r="Z143" s="391"/>
      <c r="AA143" s="400">
        <v>6</v>
      </c>
      <c r="AB143" s="401"/>
      <c r="AC143" s="401"/>
      <c r="AD143" s="401"/>
      <c r="AE143" s="402"/>
      <c r="AF143" s="400">
        <v>7</v>
      </c>
      <c r="AG143" s="401"/>
      <c r="AH143" s="401"/>
      <c r="AI143" s="402"/>
      <c r="AJ143" s="400">
        <v>8</v>
      </c>
      <c r="AK143" s="401"/>
      <c r="AL143" s="401"/>
      <c r="AM143" s="402"/>
      <c r="AN143" s="373">
        <v>9</v>
      </c>
      <c r="AO143" s="374"/>
      <c r="AP143" s="374"/>
      <c r="AQ143" s="374"/>
      <c r="AR143" s="391"/>
      <c r="AS143" s="373">
        <v>10</v>
      </c>
      <c r="AT143" s="374"/>
      <c r="AU143" s="374"/>
      <c r="AV143" s="391"/>
      <c r="AW143" s="373">
        <v>11</v>
      </c>
      <c r="AX143" s="374"/>
      <c r="AY143" s="374"/>
      <c r="AZ143" s="374"/>
    </row>
    <row r="144" spans="1:52" hidden="1" x14ac:dyDescent="0.25">
      <c r="B144" s="387" t="s">
        <v>628</v>
      </c>
      <c r="C144" s="387"/>
      <c r="D144" s="387"/>
      <c r="E144" s="387"/>
      <c r="F144" s="387"/>
      <c r="G144" s="387"/>
      <c r="H144" s="387"/>
      <c r="I144" s="387"/>
      <c r="J144" s="387"/>
      <c r="K144" s="388"/>
      <c r="L144" s="392" t="s">
        <v>27</v>
      </c>
      <c r="M144" s="393"/>
      <c r="N144" s="394">
        <v>6875</v>
      </c>
      <c r="O144" s="395"/>
      <c r="P144" s="395"/>
      <c r="Q144" s="395"/>
      <c r="R144" s="396"/>
      <c r="S144" s="394">
        <v>40</v>
      </c>
      <c r="T144" s="395"/>
      <c r="U144" s="395"/>
      <c r="V144" s="396"/>
      <c r="W144" s="394">
        <f>N144*S144</f>
        <v>275000</v>
      </c>
      <c r="X144" s="395"/>
      <c r="Y144" s="395"/>
      <c r="Z144" s="396"/>
      <c r="AA144" s="394">
        <v>5000</v>
      </c>
      <c r="AB144" s="395"/>
      <c r="AC144" s="395"/>
      <c r="AD144" s="395"/>
      <c r="AE144" s="396"/>
      <c r="AF144" s="394">
        <v>10</v>
      </c>
      <c r="AG144" s="395"/>
      <c r="AH144" s="395"/>
      <c r="AI144" s="396"/>
      <c r="AJ144" s="394">
        <f>AA144*AF144</f>
        <v>50000</v>
      </c>
      <c r="AK144" s="395"/>
      <c r="AL144" s="395"/>
      <c r="AM144" s="396"/>
      <c r="AN144" s="394">
        <v>3500</v>
      </c>
      <c r="AO144" s="395"/>
      <c r="AP144" s="395"/>
      <c r="AQ144" s="395"/>
      <c r="AR144" s="396"/>
      <c r="AS144" s="394">
        <v>10</v>
      </c>
      <c r="AT144" s="395"/>
      <c r="AU144" s="395"/>
      <c r="AV144" s="396"/>
      <c r="AW144" s="394">
        <f>AN144*AS144</f>
        <v>35000</v>
      </c>
      <c r="AX144" s="395"/>
      <c r="AY144" s="395"/>
      <c r="AZ144" s="397"/>
    </row>
    <row r="145" spans="1:52" hidden="1" x14ac:dyDescent="0.25">
      <c r="B145" s="387"/>
      <c r="C145" s="387"/>
      <c r="D145" s="387"/>
      <c r="E145" s="387"/>
      <c r="F145" s="387"/>
      <c r="G145" s="387"/>
      <c r="H145" s="387"/>
      <c r="I145" s="387"/>
      <c r="J145" s="387"/>
      <c r="K145" s="388"/>
      <c r="L145" s="389" t="s">
        <v>28</v>
      </c>
      <c r="M145" s="390"/>
      <c r="N145" s="383"/>
      <c r="O145" s="384"/>
      <c r="P145" s="384"/>
      <c r="Q145" s="384"/>
      <c r="R145" s="385"/>
      <c r="S145" s="383"/>
      <c r="T145" s="384"/>
      <c r="U145" s="384"/>
      <c r="V145" s="385"/>
      <c r="W145" s="383"/>
      <c r="X145" s="384"/>
      <c r="Y145" s="384"/>
      <c r="Z145" s="385"/>
      <c r="AA145" s="383"/>
      <c r="AB145" s="384"/>
      <c r="AC145" s="384"/>
      <c r="AD145" s="384"/>
      <c r="AE145" s="385"/>
      <c r="AF145" s="383"/>
      <c r="AG145" s="384"/>
      <c r="AH145" s="384"/>
      <c r="AI145" s="385"/>
      <c r="AJ145" s="383"/>
      <c r="AK145" s="384"/>
      <c r="AL145" s="384"/>
      <c r="AM145" s="385"/>
      <c r="AN145" s="383"/>
      <c r="AO145" s="384"/>
      <c r="AP145" s="384"/>
      <c r="AQ145" s="384"/>
      <c r="AR145" s="385"/>
      <c r="AS145" s="383"/>
      <c r="AT145" s="384"/>
      <c r="AU145" s="384"/>
      <c r="AV145" s="385"/>
      <c r="AW145" s="383"/>
      <c r="AX145" s="384"/>
      <c r="AY145" s="384"/>
      <c r="AZ145" s="386"/>
    </row>
    <row r="146" spans="1:52" ht="16.5" hidden="1" customHeight="1" x14ac:dyDescent="0.25">
      <c r="B146" s="387"/>
      <c r="C146" s="387"/>
      <c r="D146" s="387"/>
      <c r="E146" s="387"/>
      <c r="F146" s="387"/>
      <c r="G146" s="387"/>
      <c r="H146" s="387"/>
      <c r="I146" s="387"/>
      <c r="J146" s="387"/>
      <c r="K146" s="388"/>
      <c r="L146" s="389" t="s">
        <v>29</v>
      </c>
      <c r="M146" s="390"/>
      <c r="N146" s="383"/>
      <c r="O146" s="384"/>
      <c r="P146" s="384"/>
      <c r="Q146" s="384"/>
      <c r="R146" s="385"/>
      <c r="S146" s="383"/>
      <c r="T146" s="384"/>
      <c r="U146" s="384"/>
      <c r="V146" s="385"/>
      <c r="W146" s="383"/>
      <c r="X146" s="384"/>
      <c r="Y146" s="384"/>
      <c r="Z146" s="385"/>
      <c r="AA146" s="383"/>
      <c r="AB146" s="384"/>
      <c r="AC146" s="384"/>
      <c r="AD146" s="384"/>
      <c r="AE146" s="385"/>
      <c r="AF146" s="383"/>
      <c r="AG146" s="384"/>
      <c r="AH146" s="384"/>
      <c r="AI146" s="385"/>
      <c r="AJ146" s="383"/>
      <c r="AK146" s="384"/>
      <c r="AL146" s="384"/>
      <c r="AM146" s="385"/>
      <c r="AN146" s="383"/>
      <c r="AO146" s="384"/>
      <c r="AP146" s="384"/>
      <c r="AQ146" s="384"/>
      <c r="AR146" s="385"/>
      <c r="AS146" s="383"/>
      <c r="AT146" s="384"/>
      <c r="AU146" s="384"/>
      <c r="AV146" s="385"/>
      <c r="AW146" s="383"/>
      <c r="AX146" s="384"/>
      <c r="AY146" s="384"/>
      <c r="AZ146" s="386"/>
    </row>
    <row r="147" spans="1:52" ht="15.75" hidden="1" thickBot="1" x14ac:dyDescent="0.3">
      <c r="B147" s="379" t="s">
        <v>114</v>
      </c>
      <c r="C147" s="379"/>
      <c r="D147" s="379"/>
      <c r="E147" s="379"/>
      <c r="F147" s="379"/>
      <c r="G147" s="379"/>
      <c r="H147" s="379"/>
      <c r="I147" s="379"/>
      <c r="J147" s="379"/>
      <c r="K147" s="380"/>
      <c r="L147" s="381">
        <v>9000</v>
      </c>
      <c r="M147" s="382"/>
      <c r="N147" s="370" t="s">
        <v>30</v>
      </c>
      <c r="O147" s="371"/>
      <c r="P147" s="371"/>
      <c r="Q147" s="371"/>
      <c r="R147" s="372"/>
      <c r="S147" s="370" t="s">
        <v>30</v>
      </c>
      <c r="T147" s="371"/>
      <c r="U147" s="371"/>
      <c r="V147" s="372"/>
      <c r="W147" s="370"/>
      <c r="X147" s="371"/>
      <c r="Y147" s="371"/>
      <c r="Z147" s="372"/>
      <c r="AA147" s="370" t="s">
        <v>30</v>
      </c>
      <c r="AB147" s="371"/>
      <c r="AC147" s="371"/>
      <c r="AD147" s="371"/>
      <c r="AE147" s="372"/>
      <c r="AF147" s="370" t="s">
        <v>30</v>
      </c>
      <c r="AG147" s="371"/>
      <c r="AH147" s="371"/>
      <c r="AI147" s="372"/>
      <c r="AJ147" s="370"/>
      <c r="AK147" s="371"/>
      <c r="AL147" s="371"/>
      <c r="AM147" s="372"/>
      <c r="AN147" s="370" t="s">
        <v>30</v>
      </c>
      <c r="AO147" s="371"/>
      <c r="AP147" s="371"/>
      <c r="AQ147" s="371"/>
      <c r="AR147" s="372"/>
      <c r="AS147" s="370" t="s">
        <v>30</v>
      </c>
      <c r="AT147" s="371"/>
      <c r="AU147" s="371"/>
      <c r="AV147" s="372"/>
      <c r="AW147" s="373"/>
      <c r="AX147" s="374"/>
      <c r="AY147" s="374"/>
      <c r="AZ147" s="375"/>
    </row>
    <row r="148" spans="1:52" ht="8.25" customHeight="1" x14ac:dyDescent="0.25"/>
    <row r="149" spans="1:52" ht="21" customHeight="1" x14ac:dyDescent="0.25">
      <c r="A149" s="226"/>
      <c r="B149" s="403" t="s">
        <v>526</v>
      </c>
      <c r="C149" s="403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403"/>
      <c r="AC149" s="403"/>
      <c r="AD149" s="403"/>
      <c r="AE149" s="403"/>
      <c r="AF149" s="403"/>
      <c r="AG149" s="403"/>
      <c r="AH149" s="403"/>
      <c r="AI149" s="403"/>
      <c r="AJ149" s="403"/>
      <c r="AK149" s="403"/>
      <c r="AL149" s="403"/>
      <c r="AM149" s="403"/>
      <c r="AN149" s="403"/>
      <c r="AO149" s="403"/>
      <c r="AP149" s="403"/>
      <c r="AQ149" s="403"/>
      <c r="AR149" s="403"/>
      <c r="AS149" s="403"/>
      <c r="AT149" s="403"/>
      <c r="AU149" s="403"/>
      <c r="AV149" s="403"/>
      <c r="AW149" s="403"/>
      <c r="AX149" s="403"/>
      <c r="AY149" s="403"/>
      <c r="AZ149" s="403"/>
    </row>
    <row r="150" spans="1:52" ht="6.75" customHeight="1" x14ac:dyDescent="0.25">
      <c r="A150" s="226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</row>
    <row r="151" spans="1:52" ht="30.75" customHeight="1" x14ac:dyDescent="0.25">
      <c r="A151" s="226"/>
      <c r="B151" s="401" t="s">
        <v>291</v>
      </c>
      <c r="C151" s="401"/>
      <c r="D151" s="401"/>
      <c r="E151" s="401"/>
      <c r="F151" s="401"/>
      <c r="G151" s="401"/>
      <c r="H151" s="401"/>
      <c r="I151" s="401"/>
      <c r="J151" s="401"/>
      <c r="K151" s="401"/>
      <c r="L151" s="400" t="s">
        <v>4</v>
      </c>
      <c r="M151" s="402"/>
      <c r="N151" s="383" t="s">
        <v>821</v>
      </c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5"/>
      <c r="AA151" s="383" t="s">
        <v>822</v>
      </c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5"/>
      <c r="AN151" s="383" t="s">
        <v>823</v>
      </c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</row>
    <row r="152" spans="1:52" ht="57.75" customHeight="1" x14ac:dyDescent="0.25">
      <c r="A152" s="226"/>
      <c r="B152" s="404"/>
      <c r="C152" s="404"/>
      <c r="D152" s="404"/>
      <c r="E152" s="404"/>
      <c r="F152" s="404"/>
      <c r="G152" s="404"/>
      <c r="H152" s="404"/>
      <c r="I152" s="404"/>
      <c r="J152" s="404"/>
      <c r="K152" s="404"/>
      <c r="L152" s="405"/>
      <c r="M152" s="406"/>
      <c r="N152" s="383" t="s">
        <v>521</v>
      </c>
      <c r="O152" s="384"/>
      <c r="P152" s="384"/>
      <c r="Q152" s="384"/>
      <c r="R152" s="385"/>
      <c r="S152" s="383" t="s">
        <v>328</v>
      </c>
      <c r="T152" s="384"/>
      <c r="U152" s="384"/>
      <c r="V152" s="385"/>
      <c r="W152" s="383" t="s">
        <v>324</v>
      </c>
      <c r="X152" s="384"/>
      <c r="Y152" s="384"/>
      <c r="Z152" s="385"/>
      <c r="AA152" s="383" t="s">
        <v>521</v>
      </c>
      <c r="AB152" s="384"/>
      <c r="AC152" s="384"/>
      <c r="AD152" s="384"/>
      <c r="AE152" s="385"/>
      <c r="AF152" s="383" t="s">
        <v>328</v>
      </c>
      <c r="AG152" s="384"/>
      <c r="AH152" s="384"/>
      <c r="AI152" s="385"/>
      <c r="AJ152" s="383" t="s">
        <v>324</v>
      </c>
      <c r="AK152" s="384"/>
      <c r="AL152" s="384"/>
      <c r="AM152" s="385"/>
      <c r="AN152" s="383" t="s">
        <v>521</v>
      </c>
      <c r="AO152" s="384"/>
      <c r="AP152" s="384"/>
      <c r="AQ152" s="384"/>
      <c r="AR152" s="385"/>
      <c r="AS152" s="383" t="s">
        <v>328</v>
      </c>
      <c r="AT152" s="384"/>
      <c r="AU152" s="384"/>
      <c r="AV152" s="385"/>
      <c r="AW152" s="383" t="s">
        <v>324</v>
      </c>
      <c r="AX152" s="384"/>
      <c r="AY152" s="384"/>
      <c r="AZ152" s="384"/>
    </row>
    <row r="153" spans="1:52" ht="15.75" thickBot="1" x14ac:dyDescent="0.3">
      <c r="A153" s="226"/>
      <c r="B153" s="387">
        <v>1</v>
      </c>
      <c r="C153" s="387"/>
      <c r="D153" s="387"/>
      <c r="E153" s="387"/>
      <c r="F153" s="387"/>
      <c r="G153" s="387"/>
      <c r="H153" s="387"/>
      <c r="I153" s="387"/>
      <c r="J153" s="387"/>
      <c r="K153" s="388"/>
      <c r="L153" s="398">
        <v>2</v>
      </c>
      <c r="M153" s="399"/>
      <c r="N153" s="400">
        <v>3</v>
      </c>
      <c r="O153" s="401"/>
      <c r="P153" s="401"/>
      <c r="Q153" s="401"/>
      <c r="R153" s="402"/>
      <c r="S153" s="400">
        <v>4</v>
      </c>
      <c r="T153" s="401"/>
      <c r="U153" s="401"/>
      <c r="V153" s="402"/>
      <c r="W153" s="373">
        <v>5</v>
      </c>
      <c r="X153" s="374"/>
      <c r="Y153" s="374"/>
      <c r="Z153" s="391"/>
      <c r="AA153" s="400">
        <v>6</v>
      </c>
      <c r="AB153" s="401"/>
      <c r="AC153" s="401"/>
      <c r="AD153" s="401"/>
      <c r="AE153" s="402"/>
      <c r="AF153" s="400">
        <v>7</v>
      </c>
      <c r="AG153" s="401"/>
      <c r="AH153" s="401"/>
      <c r="AI153" s="402"/>
      <c r="AJ153" s="400">
        <v>8</v>
      </c>
      <c r="AK153" s="401"/>
      <c r="AL153" s="401"/>
      <c r="AM153" s="402"/>
      <c r="AN153" s="373">
        <v>9</v>
      </c>
      <c r="AO153" s="374"/>
      <c r="AP153" s="374"/>
      <c r="AQ153" s="374"/>
      <c r="AR153" s="391"/>
      <c r="AS153" s="373">
        <v>10</v>
      </c>
      <c r="AT153" s="374"/>
      <c r="AU153" s="374"/>
      <c r="AV153" s="391"/>
      <c r="AW153" s="373">
        <v>11</v>
      </c>
      <c r="AX153" s="374"/>
      <c r="AY153" s="374"/>
      <c r="AZ153" s="374"/>
    </row>
    <row r="154" spans="1:52" x14ac:dyDescent="0.25">
      <c r="A154" s="226"/>
      <c r="B154" s="387" t="s">
        <v>629</v>
      </c>
      <c r="C154" s="387"/>
      <c r="D154" s="387"/>
      <c r="E154" s="387"/>
      <c r="F154" s="387"/>
      <c r="G154" s="387"/>
      <c r="H154" s="387"/>
      <c r="I154" s="387"/>
      <c r="J154" s="387"/>
      <c r="K154" s="388"/>
      <c r="L154" s="392" t="s">
        <v>27</v>
      </c>
      <c r="M154" s="393"/>
      <c r="N154" s="410">
        <v>5030</v>
      </c>
      <c r="O154" s="411"/>
      <c r="P154" s="411"/>
      <c r="Q154" s="411"/>
      <c r="R154" s="412"/>
      <c r="S154" s="410">
        <v>20</v>
      </c>
      <c r="T154" s="411"/>
      <c r="U154" s="411"/>
      <c r="V154" s="412"/>
      <c r="W154" s="410">
        <f>N154*S154+93.15</f>
        <v>100693.15</v>
      </c>
      <c r="X154" s="411"/>
      <c r="Y154" s="411"/>
      <c r="Z154" s="412"/>
      <c r="AA154" s="410">
        <v>5000</v>
      </c>
      <c r="AB154" s="411"/>
      <c r="AC154" s="411"/>
      <c r="AD154" s="411"/>
      <c r="AE154" s="412"/>
      <c r="AF154" s="410">
        <v>7</v>
      </c>
      <c r="AG154" s="411"/>
      <c r="AH154" s="411"/>
      <c r="AI154" s="412"/>
      <c r="AJ154" s="410">
        <f>AA154*AF154</f>
        <v>35000</v>
      </c>
      <c r="AK154" s="411"/>
      <c r="AL154" s="411"/>
      <c r="AM154" s="412"/>
      <c r="AN154" s="410">
        <v>5000</v>
      </c>
      <c r="AO154" s="411"/>
      <c r="AP154" s="411"/>
      <c r="AQ154" s="411"/>
      <c r="AR154" s="412"/>
      <c r="AS154" s="410">
        <v>7</v>
      </c>
      <c r="AT154" s="411"/>
      <c r="AU154" s="411"/>
      <c r="AV154" s="412"/>
      <c r="AW154" s="410">
        <f>AS154*AN154</f>
        <v>35000</v>
      </c>
      <c r="AX154" s="411"/>
      <c r="AY154" s="411"/>
      <c r="AZ154" s="413"/>
    </row>
    <row r="155" spans="1:52" hidden="1" x14ac:dyDescent="0.25">
      <c r="A155" s="226"/>
      <c r="B155" s="387"/>
      <c r="C155" s="387"/>
      <c r="D155" s="387"/>
      <c r="E155" s="387"/>
      <c r="F155" s="387"/>
      <c r="G155" s="387"/>
      <c r="H155" s="387"/>
      <c r="I155" s="387"/>
      <c r="J155" s="387"/>
      <c r="K155" s="388"/>
      <c r="L155" s="389" t="s">
        <v>28</v>
      </c>
      <c r="M155" s="390"/>
      <c r="N155" s="383"/>
      <c r="O155" s="384"/>
      <c r="P155" s="384"/>
      <c r="Q155" s="384"/>
      <c r="R155" s="385"/>
      <c r="S155" s="383"/>
      <c r="T155" s="384"/>
      <c r="U155" s="384"/>
      <c r="V155" s="385"/>
      <c r="W155" s="407"/>
      <c r="X155" s="408"/>
      <c r="Y155" s="408"/>
      <c r="Z155" s="409"/>
      <c r="AA155" s="383"/>
      <c r="AB155" s="384"/>
      <c r="AC155" s="384"/>
      <c r="AD155" s="384"/>
      <c r="AE155" s="385"/>
      <c r="AF155" s="383"/>
      <c r="AG155" s="384"/>
      <c r="AH155" s="384"/>
      <c r="AI155" s="385"/>
      <c r="AJ155" s="383"/>
      <c r="AK155" s="384"/>
      <c r="AL155" s="384"/>
      <c r="AM155" s="385"/>
      <c r="AN155" s="383"/>
      <c r="AO155" s="384"/>
      <c r="AP155" s="384"/>
      <c r="AQ155" s="384"/>
      <c r="AR155" s="385"/>
      <c r="AS155" s="383"/>
      <c r="AT155" s="384"/>
      <c r="AU155" s="384"/>
      <c r="AV155" s="385"/>
      <c r="AW155" s="383"/>
      <c r="AX155" s="384"/>
      <c r="AY155" s="384"/>
      <c r="AZ155" s="386"/>
    </row>
    <row r="156" spans="1:52" hidden="1" x14ac:dyDescent="0.25">
      <c r="A156" s="226"/>
      <c r="B156" s="387"/>
      <c r="C156" s="387"/>
      <c r="D156" s="387"/>
      <c r="E156" s="387"/>
      <c r="F156" s="387"/>
      <c r="G156" s="387"/>
      <c r="H156" s="387"/>
      <c r="I156" s="387"/>
      <c r="J156" s="387"/>
      <c r="K156" s="388"/>
      <c r="L156" s="389" t="s">
        <v>29</v>
      </c>
      <c r="M156" s="390"/>
      <c r="N156" s="383"/>
      <c r="O156" s="384"/>
      <c r="P156" s="384"/>
      <c r="Q156" s="384"/>
      <c r="R156" s="385"/>
      <c r="S156" s="383"/>
      <c r="T156" s="384"/>
      <c r="U156" s="384"/>
      <c r="V156" s="385"/>
      <c r="W156" s="383"/>
      <c r="X156" s="384"/>
      <c r="Y156" s="384"/>
      <c r="Z156" s="385"/>
      <c r="AA156" s="383"/>
      <c r="AB156" s="384"/>
      <c r="AC156" s="384"/>
      <c r="AD156" s="384"/>
      <c r="AE156" s="385"/>
      <c r="AF156" s="383"/>
      <c r="AG156" s="384"/>
      <c r="AH156" s="384"/>
      <c r="AI156" s="385"/>
      <c r="AJ156" s="383"/>
      <c r="AK156" s="384"/>
      <c r="AL156" s="384"/>
      <c r="AM156" s="385"/>
      <c r="AN156" s="383"/>
      <c r="AO156" s="384"/>
      <c r="AP156" s="384"/>
      <c r="AQ156" s="384"/>
      <c r="AR156" s="385"/>
      <c r="AS156" s="383"/>
      <c r="AT156" s="384"/>
      <c r="AU156" s="384"/>
      <c r="AV156" s="385"/>
      <c r="AW156" s="383"/>
      <c r="AX156" s="384"/>
      <c r="AY156" s="384"/>
      <c r="AZ156" s="386"/>
    </row>
    <row r="157" spans="1:52" ht="15.75" thickBot="1" x14ac:dyDescent="0.3">
      <c r="A157" s="226"/>
      <c r="B157" s="379" t="s">
        <v>114</v>
      </c>
      <c r="C157" s="379"/>
      <c r="D157" s="379"/>
      <c r="E157" s="379"/>
      <c r="F157" s="379"/>
      <c r="G157" s="379"/>
      <c r="H157" s="379"/>
      <c r="I157" s="379"/>
      <c r="J157" s="379"/>
      <c r="K157" s="380"/>
      <c r="L157" s="381">
        <v>9000</v>
      </c>
      <c r="M157" s="382"/>
      <c r="N157" s="370" t="s">
        <v>30</v>
      </c>
      <c r="O157" s="371"/>
      <c r="P157" s="371"/>
      <c r="Q157" s="371"/>
      <c r="R157" s="372"/>
      <c r="S157" s="370" t="s">
        <v>30</v>
      </c>
      <c r="T157" s="371"/>
      <c r="U157" s="371"/>
      <c r="V157" s="372"/>
      <c r="W157" s="370"/>
      <c r="X157" s="371"/>
      <c r="Y157" s="371"/>
      <c r="Z157" s="372"/>
      <c r="AA157" s="370" t="s">
        <v>30</v>
      </c>
      <c r="AB157" s="371"/>
      <c r="AC157" s="371"/>
      <c r="AD157" s="371"/>
      <c r="AE157" s="372"/>
      <c r="AF157" s="370" t="s">
        <v>30</v>
      </c>
      <c r="AG157" s="371"/>
      <c r="AH157" s="371"/>
      <c r="AI157" s="372"/>
      <c r="AJ157" s="370"/>
      <c r="AK157" s="371"/>
      <c r="AL157" s="371"/>
      <c r="AM157" s="372"/>
      <c r="AN157" s="370" t="s">
        <v>30</v>
      </c>
      <c r="AO157" s="371"/>
      <c r="AP157" s="371"/>
      <c r="AQ157" s="371"/>
      <c r="AR157" s="372"/>
      <c r="AS157" s="370" t="s">
        <v>30</v>
      </c>
      <c r="AT157" s="371"/>
      <c r="AU157" s="371"/>
      <c r="AV157" s="372"/>
      <c r="AW157" s="373"/>
      <c r="AX157" s="374"/>
      <c r="AY157" s="374"/>
      <c r="AZ157" s="375"/>
    </row>
    <row r="159" spans="1:52" ht="17.25" hidden="1" customHeight="1" x14ac:dyDescent="0.25">
      <c r="A159" s="226"/>
      <c r="B159" s="403" t="s">
        <v>527</v>
      </c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403"/>
      <c r="X159" s="403"/>
      <c r="Y159" s="403"/>
      <c r="Z159" s="403"/>
      <c r="AA159" s="403"/>
      <c r="AB159" s="403"/>
      <c r="AC159" s="403"/>
      <c r="AD159" s="403"/>
      <c r="AE159" s="403"/>
      <c r="AF159" s="403"/>
      <c r="AG159" s="403"/>
      <c r="AH159" s="403"/>
      <c r="AI159" s="403"/>
      <c r="AJ159" s="403"/>
      <c r="AK159" s="403"/>
      <c r="AL159" s="403"/>
      <c r="AM159" s="403"/>
      <c r="AN159" s="403"/>
      <c r="AO159" s="403"/>
      <c r="AP159" s="403"/>
      <c r="AQ159" s="403"/>
      <c r="AR159" s="403"/>
      <c r="AS159" s="403"/>
      <c r="AT159" s="403"/>
      <c r="AU159" s="403"/>
      <c r="AV159" s="403"/>
      <c r="AW159" s="403"/>
      <c r="AX159" s="403"/>
      <c r="AY159" s="403"/>
      <c r="AZ159" s="403"/>
    </row>
    <row r="160" spans="1:52" ht="6.75" hidden="1" customHeight="1" x14ac:dyDescent="0.25">
      <c r="A160" s="226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</row>
    <row r="161" spans="1:52" ht="30.75" hidden="1" customHeight="1" x14ac:dyDescent="0.25">
      <c r="A161" s="226"/>
      <c r="B161" s="401" t="s">
        <v>291</v>
      </c>
      <c r="C161" s="401"/>
      <c r="D161" s="401"/>
      <c r="E161" s="401"/>
      <c r="F161" s="401"/>
      <c r="G161" s="401"/>
      <c r="H161" s="401"/>
      <c r="I161" s="401"/>
      <c r="J161" s="401"/>
      <c r="K161" s="401"/>
      <c r="L161" s="400" t="s">
        <v>4</v>
      </c>
      <c r="M161" s="402"/>
      <c r="N161" s="383" t="s">
        <v>73</v>
      </c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5"/>
      <c r="AA161" s="383" t="s">
        <v>116</v>
      </c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  <c r="AL161" s="384"/>
      <c r="AM161" s="385"/>
      <c r="AN161" s="383" t="s">
        <v>117</v>
      </c>
      <c r="AO161" s="384"/>
      <c r="AP161" s="384"/>
      <c r="AQ161" s="384"/>
      <c r="AR161" s="384"/>
      <c r="AS161" s="384"/>
      <c r="AT161" s="384"/>
      <c r="AU161" s="384"/>
      <c r="AV161" s="384"/>
      <c r="AW161" s="384"/>
      <c r="AX161" s="384"/>
      <c r="AY161" s="384"/>
      <c r="AZ161" s="384"/>
    </row>
    <row r="162" spans="1:52" ht="57.75" hidden="1" customHeight="1" x14ac:dyDescent="0.25">
      <c r="A162" s="226"/>
      <c r="B162" s="404"/>
      <c r="C162" s="404"/>
      <c r="D162" s="404"/>
      <c r="E162" s="404"/>
      <c r="F162" s="404"/>
      <c r="G162" s="404"/>
      <c r="H162" s="404"/>
      <c r="I162" s="404"/>
      <c r="J162" s="404"/>
      <c r="K162" s="404"/>
      <c r="L162" s="405"/>
      <c r="M162" s="406"/>
      <c r="N162" s="383" t="s">
        <v>521</v>
      </c>
      <c r="O162" s="384"/>
      <c r="P162" s="384"/>
      <c r="Q162" s="384"/>
      <c r="R162" s="385"/>
      <c r="S162" s="383" t="s">
        <v>328</v>
      </c>
      <c r="T162" s="384"/>
      <c r="U162" s="384"/>
      <c r="V162" s="385"/>
      <c r="W162" s="383" t="s">
        <v>324</v>
      </c>
      <c r="X162" s="384"/>
      <c r="Y162" s="384"/>
      <c r="Z162" s="385"/>
      <c r="AA162" s="383" t="s">
        <v>521</v>
      </c>
      <c r="AB162" s="384"/>
      <c r="AC162" s="384"/>
      <c r="AD162" s="384"/>
      <c r="AE162" s="385"/>
      <c r="AF162" s="383" t="s">
        <v>328</v>
      </c>
      <c r="AG162" s="384"/>
      <c r="AH162" s="384"/>
      <c r="AI162" s="385"/>
      <c r="AJ162" s="383" t="s">
        <v>324</v>
      </c>
      <c r="AK162" s="384"/>
      <c r="AL162" s="384"/>
      <c r="AM162" s="385"/>
      <c r="AN162" s="383" t="s">
        <v>521</v>
      </c>
      <c r="AO162" s="384"/>
      <c r="AP162" s="384"/>
      <c r="AQ162" s="384"/>
      <c r="AR162" s="385"/>
      <c r="AS162" s="383" t="s">
        <v>328</v>
      </c>
      <c r="AT162" s="384"/>
      <c r="AU162" s="384"/>
      <c r="AV162" s="385"/>
      <c r="AW162" s="383" t="s">
        <v>324</v>
      </c>
      <c r="AX162" s="384"/>
      <c r="AY162" s="384"/>
      <c r="AZ162" s="384"/>
    </row>
    <row r="163" spans="1:52" ht="15.75" hidden="1" thickBot="1" x14ac:dyDescent="0.3">
      <c r="A163" s="226"/>
      <c r="B163" s="387">
        <v>1</v>
      </c>
      <c r="C163" s="387"/>
      <c r="D163" s="387"/>
      <c r="E163" s="387"/>
      <c r="F163" s="387"/>
      <c r="G163" s="387"/>
      <c r="H163" s="387"/>
      <c r="I163" s="387"/>
      <c r="J163" s="387"/>
      <c r="K163" s="388"/>
      <c r="L163" s="398">
        <v>2</v>
      </c>
      <c r="M163" s="399"/>
      <c r="N163" s="400">
        <v>3</v>
      </c>
      <c r="O163" s="401"/>
      <c r="P163" s="401"/>
      <c r="Q163" s="401"/>
      <c r="R163" s="402"/>
      <c r="S163" s="400">
        <v>4</v>
      </c>
      <c r="T163" s="401"/>
      <c r="U163" s="401"/>
      <c r="V163" s="402"/>
      <c r="W163" s="373">
        <v>5</v>
      </c>
      <c r="X163" s="374"/>
      <c r="Y163" s="374"/>
      <c r="Z163" s="391"/>
      <c r="AA163" s="400">
        <v>6</v>
      </c>
      <c r="AB163" s="401"/>
      <c r="AC163" s="401"/>
      <c r="AD163" s="401"/>
      <c r="AE163" s="402"/>
      <c r="AF163" s="400">
        <v>7</v>
      </c>
      <c r="AG163" s="401"/>
      <c r="AH163" s="401"/>
      <c r="AI163" s="402"/>
      <c r="AJ163" s="400">
        <v>8</v>
      </c>
      <c r="AK163" s="401"/>
      <c r="AL163" s="401"/>
      <c r="AM163" s="402"/>
      <c r="AN163" s="373">
        <v>9</v>
      </c>
      <c r="AO163" s="374"/>
      <c r="AP163" s="374"/>
      <c r="AQ163" s="374"/>
      <c r="AR163" s="391"/>
      <c r="AS163" s="373">
        <v>10</v>
      </c>
      <c r="AT163" s="374"/>
      <c r="AU163" s="374"/>
      <c r="AV163" s="391"/>
      <c r="AW163" s="373">
        <v>11</v>
      </c>
      <c r="AX163" s="374"/>
      <c r="AY163" s="374"/>
      <c r="AZ163" s="374"/>
    </row>
    <row r="164" spans="1:52" hidden="1" x14ac:dyDescent="0.25">
      <c r="A164" s="226"/>
      <c r="B164" s="387"/>
      <c r="C164" s="387"/>
      <c r="D164" s="387"/>
      <c r="E164" s="387"/>
      <c r="F164" s="387"/>
      <c r="G164" s="387"/>
      <c r="H164" s="387"/>
      <c r="I164" s="387"/>
      <c r="J164" s="387"/>
      <c r="K164" s="388"/>
      <c r="L164" s="392" t="s">
        <v>27</v>
      </c>
      <c r="M164" s="393"/>
      <c r="N164" s="394"/>
      <c r="O164" s="395"/>
      <c r="P164" s="395"/>
      <c r="Q164" s="395"/>
      <c r="R164" s="396"/>
      <c r="S164" s="394"/>
      <c r="T164" s="395"/>
      <c r="U164" s="395"/>
      <c r="V164" s="396"/>
      <c r="W164" s="394"/>
      <c r="X164" s="395"/>
      <c r="Y164" s="395"/>
      <c r="Z164" s="396"/>
      <c r="AA164" s="394"/>
      <c r="AB164" s="395"/>
      <c r="AC164" s="395"/>
      <c r="AD164" s="395"/>
      <c r="AE164" s="396"/>
      <c r="AF164" s="394"/>
      <c r="AG164" s="395"/>
      <c r="AH164" s="395"/>
      <c r="AI164" s="396"/>
      <c r="AJ164" s="394"/>
      <c r="AK164" s="395"/>
      <c r="AL164" s="395"/>
      <c r="AM164" s="396"/>
      <c r="AN164" s="394"/>
      <c r="AO164" s="395"/>
      <c r="AP164" s="395"/>
      <c r="AQ164" s="395"/>
      <c r="AR164" s="396"/>
      <c r="AS164" s="394"/>
      <c r="AT164" s="395"/>
      <c r="AU164" s="395"/>
      <c r="AV164" s="396"/>
      <c r="AW164" s="394"/>
      <c r="AX164" s="395"/>
      <c r="AY164" s="395"/>
      <c r="AZ164" s="397"/>
    </row>
    <row r="165" spans="1:52" hidden="1" x14ac:dyDescent="0.25">
      <c r="A165" s="226"/>
      <c r="B165" s="387"/>
      <c r="C165" s="387"/>
      <c r="D165" s="387"/>
      <c r="E165" s="387"/>
      <c r="F165" s="387"/>
      <c r="G165" s="387"/>
      <c r="H165" s="387"/>
      <c r="I165" s="387"/>
      <c r="J165" s="387"/>
      <c r="K165" s="388"/>
      <c r="L165" s="389" t="s">
        <v>28</v>
      </c>
      <c r="M165" s="390"/>
      <c r="N165" s="383"/>
      <c r="O165" s="384"/>
      <c r="P165" s="384"/>
      <c r="Q165" s="384"/>
      <c r="R165" s="385"/>
      <c r="S165" s="383"/>
      <c r="T165" s="384"/>
      <c r="U165" s="384"/>
      <c r="V165" s="385"/>
      <c r="W165" s="383"/>
      <c r="X165" s="384"/>
      <c r="Y165" s="384"/>
      <c r="Z165" s="385"/>
      <c r="AA165" s="383"/>
      <c r="AB165" s="384"/>
      <c r="AC165" s="384"/>
      <c r="AD165" s="384"/>
      <c r="AE165" s="385"/>
      <c r="AF165" s="383"/>
      <c r="AG165" s="384"/>
      <c r="AH165" s="384"/>
      <c r="AI165" s="385"/>
      <c r="AJ165" s="383"/>
      <c r="AK165" s="384"/>
      <c r="AL165" s="384"/>
      <c r="AM165" s="385"/>
      <c r="AN165" s="383"/>
      <c r="AO165" s="384"/>
      <c r="AP165" s="384"/>
      <c r="AQ165" s="384"/>
      <c r="AR165" s="385"/>
      <c r="AS165" s="383"/>
      <c r="AT165" s="384"/>
      <c r="AU165" s="384"/>
      <c r="AV165" s="385"/>
      <c r="AW165" s="383"/>
      <c r="AX165" s="384"/>
      <c r="AY165" s="384"/>
      <c r="AZ165" s="386"/>
    </row>
    <row r="166" spans="1:52" hidden="1" x14ac:dyDescent="0.25">
      <c r="A166" s="226"/>
      <c r="B166" s="387"/>
      <c r="C166" s="387"/>
      <c r="D166" s="387"/>
      <c r="E166" s="387"/>
      <c r="F166" s="387"/>
      <c r="G166" s="387"/>
      <c r="H166" s="387"/>
      <c r="I166" s="387"/>
      <c r="J166" s="387"/>
      <c r="K166" s="388"/>
      <c r="L166" s="389" t="s">
        <v>29</v>
      </c>
      <c r="M166" s="390"/>
      <c r="N166" s="383"/>
      <c r="O166" s="384"/>
      <c r="P166" s="384"/>
      <c r="Q166" s="384"/>
      <c r="R166" s="385"/>
      <c r="S166" s="383"/>
      <c r="T166" s="384"/>
      <c r="U166" s="384"/>
      <c r="V166" s="385"/>
      <c r="W166" s="383"/>
      <c r="X166" s="384"/>
      <c r="Y166" s="384"/>
      <c r="Z166" s="385"/>
      <c r="AA166" s="383"/>
      <c r="AB166" s="384"/>
      <c r="AC166" s="384"/>
      <c r="AD166" s="384"/>
      <c r="AE166" s="385"/>
      <c r="AF166" s="383"/>
      <c r="AG166" s="384"/>
      <c r="AH166" s="384"/>
      <c r="AI166" s="385"/>
      <c r="AJ166" s="383"/>
      <c r="AK166" s="384"/>
      <c r="AL166" s="384"/>
      <c r="AM166" s="385"/>
      <c r="AN166" s="383"/>
      <c r="AO166" s="384"/>
      <c r="AP166" s="384"/>
      <c r="AQ166" s="384"/>
      <c r="AR166" s="385"/>
      <c r="AS166" s="383"/>
      <c r="AT166" s="384"/>
      <c r="AU166" s="384"/>
      <c r="AV166" s="385"/>
      <c r="AW166" s="383"/>
      <c r="AX166" s="384"/>
      <c r="AY166" s="384"/>
      <c r="AZ166" s="386"/>
    </row>
    <row r="167" spans="1:52" ht="15.75" hidden="1" thickBot="1" x14ac:dyDescent="0.3">
      <c r="A167" s="226"/>
      <c r="B167" s="379" t="s">
        <v>114</v>
      </c>
      <c r="C167" s="379"/>
      <c r="D167" s="379"/>
      <c r="E167" s="379"/>
      <c r="F167" s="379"/>
      <c r="G167" s="379"/>
      <c r="H167" s="379"/>
      <c r="I167" s="379"/>
      <c r="J167" s="379"/>
      <c r="K167" s="380"/>
      <c r="L167" s="381">
        <v>9000</v>
      </c>
      <c r="M167" s="382"/>
      <c r="N167" s="370" t="s">
        <v>30</v>
      </c>
      <c r="O167" s="371"/>
      <c r="P167" s="371"/>
      <c r="Q167" s="371"/>
      <c r="R167" s="372"/>
      <c r="S167" s="370" t="s">
        <v>30</v>
      </c>
      <c r="T167" s="371"/>
      <c r="U167" s="371"/>
      <c r="V167" s="372"/>
      <c r="W167" s="370"/>
      <c r="X167" s="371"/>
      <c r="Y167" s="371"/>
      <c r="Z167" s="372"/>
      <c r="AA167" s="370" t="s">
        <v>30</v>
      </c>
      <c r="AB167" s="371"/>
      <c r="AC167" s="371"/>
      <c r="AD167" s="371"/>
      <c r="AE167" s="372"/>
      <c r="AF167" s="370" t="s">
        <v>30</v>
      </c>
      <c r="AG167" s="371"/>
      <c r="AH167" s="371"/>
      <c r="AI167" s="372"/>
      <c r="AJ167" s="370"/>
      <c r="AK167" s="371"/>
      <c r="AL167" s="371"/>
      <c r="AM167" s="372"/>
      <c r="AN167" s="370" t="s">
        <v>30</v>
      </c>
      <c r="AO167" s="371"/>
      <c r="AP167" s="371"/>
      <c r="AQ167" s="371"/>
      <c r="AR167" s="372"/>
      <c r="AS167" s="370" t="s">
        <v>30</v>
      </c>
      <c r="AT167" s="371"/>
      <c r="AU167" s="371"/>
      <c r="AV167" s="372"/>
      <c r="AW167" s="373"/>
      <c r="AX167" s="374"/>
      <c r="AY167" s="374"/>
      <c r="AZ167" s="375"/>
    </row>
    <row r="168" spans="1:52" hidden="1" x14ac:dyDescent="0.25"/>
    <row r="169" spans="1:52" ht="18.75" hidden="1" customHeight="1" x14ac:dyDescent="0.25">
      <c r="A169" s="226"/>
      <c r="B169" s="403" t="s">
        <v>528</v>
      </c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403"/>
      <c r="X169" s="403"/>
      <c r="Y169" s="403"/>
      <c r="Z169" s="403"/>
      <c r="AA169" s="403"/>
      <c r="AB169" s="403"/>
      <c r="AC169" s="403"/>
      <c r="AD169" s="403"/>
      <c r="AE169" s="403"/>
      <c r="AF169" s="403"/>
      <c r="AG169" s="403"/>
      <c r="AH169" s="403"/>
      <c r="AI169" s="403"/>
      <c r="AJ169" s="403"/>
      <c r="AK169" s="403"/>
      <c r="AL169" s="403"/>
      <c r="AM169" s="403"/>
      <c r="AN169" s="403"/>
      <c r="AO169" s="403"/>
      <c r="AP169" s="403"/>
      <c r="AQ169" s="403"/>
      <c r="AR169" s="403"/>
      <c r="AS169" s="403"/>
      <c r="AT169" s="403"/>
      <c r="AU169" s="403"/>
      <c r="AV169" s="403"/>
      <c r="AW169" s="403"/>
      <c r="AX169" s="403"/>
      <c r="AY169" s="403"/>
      <c r="AZ169" s="403"/>
    </row>
    <row r="170" spans="1:52" ht="9.75" hidden="1" customHeight="1" x14ac:dyDescent="0.25">
      <c r="A170" s="226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</row>
    <row r="171" spans="1:52" ht="30.75" hidden="1" customHeight="1" x14ac:dyDescent="0.25">
      <c r="A171" s="226"/>
      <c r="B171" s="401" t="s">
        <v>291</v>
      </c>
      <c r="C171" s="401"/>
      <c r="D171" s="401"/>
      <c r="E171" s="401"/>
      <c r="F171" s="401"/>
      <c r="G171" s="401"/>
      <c r="H171" s="401"/>
      <c r="I171" s="401"/>
      <c r="J171" s="401"/>
      <c r="K171" s="401"/>
      <c r="L171" s="400" t="s">
        <v>4</v>
      </c>
      <c r="M171" s="402"/>
      <c r="N171" s="383" t="s">
        <v>581</v>
      </c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5"/>
      <c r="AA171" s="383" t="s">
        <v>116</v>
      </c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5"/>
      <c r="AN171" s="383" t="s">
        <v>117</v>
      </c>
      <c r="AO171" s="384"/>
      <c r="AP171" s="384"/>
      <c r="AQ171" s="384"/>
      <c r="AR171" s="384"/>
      <c r="AS171" s="384"/>
      <c r="AT171" s="384"/>
      <c r="AU171" s="384"/>
      <c r="AV171" s="384"/>
      <c r="AW171" s="384"/>
      <c r="AX171" s="384"/>
      <c r="AY171" s="384"/>
      <c r="AZ171" s="384"/>
    </row>
    <row r="172" spans="1:52" ht="57.75" hidden="1" customHeight="1" x14ac:dyDescent="0.25">
      <c r="A172" s="226"/>
      <c r="B172" s="404"/>
      <c r="C172" s="404"/>
      <c r="D172" s="404"/>
      <c r="E172" s="404"/>
      <c r="F172" s="404"/>
      <c r="G172" s="404"/>
      <c r="H172" s="404"/>
      <c r="I172" s="404"/>
      <c r="J172" s="404"/>
      <c r="K172" s="404"/>
      <c r="L172" s="405"/>
      <c r="M172" s="406"/>
      <c r="N172" s="383" t="s">
        <v>521</v>
      </c>
      <c r="O172" s="384"/>
      <c r="P172" s="384"/>
      <c r="Q172" s="384"/>
      <c r="R172" s="385"/>
      <c r="S172" s="383" t="s">
        <v>328</v>
      </c>
      <c r="T172" s="384"/>
      <c r="U172" s="384"/>
      <c r="V172" s="385"/>
      <c r="W172" s="383" t="s">
        <v>324</v>
      </c>
      <c r="X172" s="384"/>
      <c r="Y172" s="384"/>
      <c r="Z172" s="385"/>
      <c r="AA172" s="383" t="s">
        <v>521</v>
      </c>
      <c r="AB172" s="384"/>
      <c r="AC172" s="384"/>
      <c r="AD172" s="384"/>
      <c r="AE172" s="385"/>
      <c r="AF172" s="383" t="s">
        <v>328</v>
      </c>
      <c r="AG172" s="384"/>
      <c r="AH172" s="384"/>
      <c r="AI172" s="385"/>
      <c r="AJ172" s="383" t="s">
        <v>324</v>
      </c>
      <c r="AK172" s="384"/>
      <c r="AL172" s="384"/>
      <c r="AM172" s="385"/>
      <c r="AN172" s="383" t="s">
        <v>521</v>
      </c>
      <c r="AO172" s="384"/>
      <c r="AP172" s="384"/>
      <c r="AQ172" s="384"/>
      <c r="AR172" s="385"/>
      <c r="AS172" s="383" t="s">
        <v>328</v>
      </c>
      <c r="AT172" s="384"/>
      <c r="AU172" s="384"/>
      <c r="AV172" s="385"/>
      <c r="AW172" s="383" t="s">
        <v>324</v>
      </c>
      <c r="AX172" s="384"/>
      <c r="AY172" s="384"/>
      <c r="AZ172" s="384"/>
    </row>
    <row r="173" spans="1:52" ht="15.75" hidden="1" thickBot="1" x14ac:dyDescent="0.3">
      <c r="A173" s="226"/>
      <c r="B173" s="387">
        <v>1</v>
      </c>
      <c r="C173" s="387"/>
      <c r="D173" s="387"/>
      <c r="E173" s="387"/>
      <c r="F173" s="387"/>
      <c r="G173" s="387"/>
      <c r="H173" s="387"/>
      <c r="I173" s="387"/>
      <c r="J173" s="387"/>
      <c r="K173" s="388"/>
      <c r="L173" s="398">
        <v>2</v>
      </c>
      <c r="M173" s="399"/>
      <c r="N173" s="400">
        <v>3</v>
      </c>
      <c r="O173" s="401"/>
      <c r="P173" s="401"/>
      <c r="Q173" s="401"/>
      <c r="R173" s="402"/>
      <c r="S173" s="400">
        <v>4</v>
      </c>
      <c r="T173" s="401"/>
      <c r="U173" s="401"/>
      <c r="V173" s="402"/>
      <c r="W173" s="373">
        <v>5</v>
      </c>
      <c r="X173" s="374"/>
      <c r="Y173" s="374"/>
      <c r="Z173" s="391"/>
      <c r="AA173" s="400">
        <v>6</v>
      </c>
      <c r="AB173" s="401"/>
      <c r="AC173" s="401"/>
      <c r="AD173" s="401"/>
      <c r="AE173" s="402"/>
      <c r="AF173" s="400">
        <v>7</v>
      </c>
      <c r="AG173" s="401"/>
      <c r="AH173" s="401"/>
      <c r="AI173" s="402"/>
      <c r="AJ173" s="400">
        <v>8</v>
      </c>
      <c r="AK173" s="401"/>
      <c r="AL173" s="401"/>
      <c r="AM173" s="402"/>
      <c r="AN173" s="373">
        <v>9</v>
      </c>
      <c r="AO173" s="374"/>
      <c r="AP173" s="374"/>
      <c r="AQ173" s="374"/>
      <c r="AR173" s="391"/>
      <c r="AS173" s="373">
        <v>10</v>
      </c>
      <c r="AT173" s="374"/>
      <c r="AU173" s="374"/>
      <c r="AV173" s="391"/>
      <c r="AW173" s="373">
        <v>11</v>
      </c>
      <c r="AX173" s="374"/>
      <c r="AY173" s="374"/>
      <c r="AZ173" s="374"/>
    </row>
    <row r="174" spans="1:52" ht="33" hidden="1" customHeight="1" x14ac:dyDescent="0.25">
      <c r="A174" s="226"/>
      <c r="B174" s="384" t="s">
        <v>580</v>
      </c>
      <c r="C174" s="384"/>
      <c r="D174" s="384"/>
      <c r="E174" s="384"/>
      <c r="F174" s="384"/>
      <c r="G174" s="384"/>
      <c r="H174" s="384"/>
      <c r="I174" s="384"/>
      <c r="J174" s="384"/>
      <c r="K174" s="386"/>
      <c r="L174" s="392" t="s">
        <v>27</v>
      </c>
      <c r="M174" s="393"/>
      <c r="N174" s="394">
        <v>200000</v>
      </c>
      <c r="O174" s="395"/>
      <c r="P174" s="395"/>
      <c r="Q174" s="395"/>
      <c r="R174" s="396"/>
      <c r="S174" s="394">
        <v>2</v>
      </c>
      <c r="T174" s="395"/>
      <c r="U174" s="395"/>
      <c r="V174" s="396"/>
      <c r="W174" s="394">
        <f>+N174*S174</f>
        <v>400000</v>
      </c>
      <c r="X174" s="395"/>
      <c r="Y174" s="395"/>
      <c r="Z174" s="396"/>
      <c r="AA174" s="394"/>
      <c r="AB174" s="395"/>
      <c r="AC174" s="395"/>
      <c r="AD174" s="395"/>
      <c r="AE174" s="396"/>
      <c r="AF174" s="394"/>
      <c r="AG174" s="395"/>
      <c r="AH174" s="395"/>
      <c r="AI174" s="396"/>
      <c r="AJ174" s="394"/>
      <c r="AK174" s="395"/>
      <c r="AL174" s="395"/>
      <c r="AM174" s="396"/>
      <c r="AN174" s="394"/>
      <c r="AO174" s="395"/>
      <c r="AP174" s="395"/>
      <c r="AQ174" s="395"/>
      <c r="AR174" s="396"/>
      <c r="AS174" s="394"/>
      <c r="AT174" s="395"/>
      <c r="AU174" s="395"/>
      <c r="AV174" s="396"/>
      <c r="AW174" s="394"/>
      <c r="AX174" s="395"/>
      <c r="AY174" s="395"/>
      <c r="AZ174" s="397"/>
    </row>
    <row r="175" spans="1:52" hidden="1" x14ac:dyDescent="0.25">
      <c r="A175" s="226"/>
      <c r="B175" s="387"/>
      <c r="C175" s="387"/>
      <c r="D175" s="387"/>
      <c r="E175" s="387"/>
      <c r="F175" s="387"/>
      <c r="G175" s="387"/>
      <c r="H175" s="387"/>
      <c r="I175" s="387"/>
      <c r="J175" s="387"/>
      <c r="K175" s="388"/>
      <c r="L175" s="389" t="s">
        <v>28</v>
      </c>
      <c r="M175" s="390"/>
      <c r="N175" s="383"/>
      <c r="O175" s="384"/>
      <c r="P175" s="384"/>
      <c r="Q175" s="384"/>
      <c r="R175" s="385"/>
      <c r="S175" s="383"/>
      <c r="T175" s="384"/>
      <c r="U175" s="384"/>
      <c r="V175" s="385"/>
      <c r="W175" s="383"/>
      <c r="X175" s="384"/>
      <c r="Y175" s="384"/>
      <c r="Z175" s="385"/>
      <c r="AA175" s="383"/>
      <c r="AB175" s="384"/>
      <c r="AC175" s="384"/>
      <c r="AD175" s="384"/>
      <c r="AE175" s="385"/>
      <c r="AF175" s="383"/>
      <c r="AG175" s="384"/>
      <c r="AH175" s="384"/>
      <c r="AI175" s="385"/>
      <c r="AJ175" s="383"/>
      <c r="AK175" s="384"/>
      <c r="AL175" s="384"/>
      <c r="AM175" s="385"/>
      <c r="AN175" s="383"/>
      <c r="AO175" s="384"/>
      <c r="AP175" s="384"/>
      <c r="AQ175" s="384"/>
      <c r="AR175" s="385"/>
      <c r="AS175" s="383"/>
      <c r="AT175" s="384"/>
      <c r="AU175" s="384"/>
      <c r="AV175" s="385"/>
      <c r="AW175" s="383"/>
      <c r="AX175" s="384"/>
      <c r="AY175" s="384"/>
      <c r="AZ175" s="386"/>
    </row>
    <row r="176" spans="1:52" hidden="1" x14ac:dyDescent="0.25">
      <c r="A176" s="226"/>
      <c r="B176" s="387"/>
      <c r="C176" s="387"/>
      <c r="D176" s="387"/>
      <c r="E176" s="387"/>
      <c r="F176" s="387"/>
      <c r="G176" s="387"/>
      <c r="H176" s="387"/>
      <c r="I176" s="387"/>
      <c r="J176" s="387"/>
      <c r="K176" s="388"/>
      <c r="L176" s="389" t="s">
        <v>29</v>
      </c>
      <c r="M176" s="390"/>
      <c r="N176" s="383"/>
      <c r="O176" s="384"/>
      <c r="P176" s="384"/>
      <c r="Q176" s="384"/>
      <c r="R176" s="385"/>
      <c r="S176" s="383"/>
      <c r="T176" s="384"/>
      <c r="U176" s="384"/>
      <c r="V176" s="385"/>
      <c r="W176" s="383"/>
      <c r="X176" s="384"/>
      <c r="Y176" s="384"/>
      <c r="Z176" s="385"/>
      <c r="AA176" s="383"/>
      <c r="AB176" s="384"/>
      <c r="AC176" s="384"/>
      <c r="AD176" s="384"/>
      <c r="AE176" s="385"/>
      <c r="AF176" s="383"/>
      <c r="AG176" s="384"/>
      <c r="AH176" s="384"/>
      <c r="AI176" s="385"/>
      <c r="AJ176" s="383"/>
      <c r="AK176" s="384"/>
      <c r="AL176" s="384"/>
      <c r="AM176" s="385"/>
      <c r="AN176" s="383"/>
      <c r="AO176" s="384"/>
      <c r="AP176" s="384"/>
      <c r="AQ176" s="384"/>
      <c r="AR176" s="385"/>
      <c r="AS176" s="383"/>
      <c r="AT176" s="384"/>
      <c r="AU176" s="384"/>
      <c r="AV176" s="385"/>
      <c r="AW176" s="383"/>
      <c r="AX176" s="384"/>
      <c r="AY176" s="384"/>
      <c r="AZ176" s="386"/>
    </row>
    <row r="177" spans="1:52" ht="15.75" hidden="1" thickBot="1" x14ac:dyDescent="0.3">
      <c r="A177" s="226"/>
      <c r="B177" s="379" t="s">
        <v>114</v>
      </c>
      <c r="C177" s="379"/>
      <c r="D177" s="379"/>
      <c r="E177" s="379"/>
      <c r="F177" s="379"/>
      <c r="G177" s="379"/>
      <c r="H177" s="379"/>
      <c r="I177" s="379"/>
      <c r="J177" s="379"/>
      <c r="K177" s="380"/>
      <c r="L177" s="381">
        <v>9000</v>
      </c>
      <c r="M177" s="382"/>
      <c r="N177" s="370" t="s">
        <v>30</v>
      </c>
      <c r="O177" s="371"/>
      <c r="P177" s="371"/>
      <c r="Q177" s="371"/>
      <c r="R177" s="372"/>
      <c r="S177" s="370" t="s">
        <v>30</v>
      </c>
      <c r="T177" s="371"/>
      <c r="U177" s="371"/>
      <c r="V177" s="372"/>
      <c r="W177" s="370">
        <f>SUM(W174:Z175)</f>
        <v>400000</v>
      </c>
      <c r="X177" s="371"/>
      <c r="Y177" s="371"/>
      <c r="Z177" s="372"/>
      <c r="AA177" s="370" t="s">
        <v>30</v>
      </c>
      <c r="AB177" s="371"/>
      <c r="AC177" s="371"/>
      <c r="AD177" s="371"/>
      <c r="AE177" s="372"/>
      <c r="AF177" s="370" t="s">
        <v>30</v>
      </c>
      <c r="AG177" s="371"/>
      <c r="AH177" s="371"/>
      <c r="AI177" s="372"/>
      <c r="AJ177" s="370"/>
      <c r="AK177" s="371"/>
      <c r="AL177" s="371"/>
      <c r="AM177" s="372"/>
      <c r="AN177" s="370" t="s">
        <v>30</v>
      </c>
      <c r="AO177" s="371"/>
      <c r="AP177" s="371"/>
      <c r="AQ177" s="371"/>
      <c r="AR177" s="372"/>
      <c r="AS177" s="370" t="s">
        <v>30</v>
      </c>
      <c r="AT177" s="371"/>
      <c r="AU177" s="371"/>
      <c r="AV177" s="372"/>
      <c r="AW177" s="373"/>
      <c r="AX177" s="374"/>
      <c r="AY177" s="374"/>
      <c r="AZ177" s="375"/>
    </row>
    <row r="178" spans="1:52" hidden="1" x14ac:dyDescent="0.25"/>
  </sheetData>
  <mergeCells count="995">
    <mergeCell ref="AK104:AP104"/>
    <mergeCell ref="AK105:AP105"/>
    <mergeCell ref="AK106:AP106"/>
    <mergeCell ref="AQ95:AV95"/>
    <mergeCell ref="AQ96:AV96"/>
    <mergeCell ref="AQ97:AV97"/>
    <mergeCell ref="AQ98:AV98"/>
    <mergeCell ref="AQ99:AV99"/>
    <mergeCell ref="AQ100:AV100"/>
    <mergeCell ref="AQ101:AV101"/>
    <mergeCell ref="AQ102:AV102"/>
    <mergeCell ref="AQ103:AV103"/>
    <mergeCell ref="AQ104:AV104"/>
    <mergeCell ref="AQ105:AV105"/>
    <mergeCell ref="AQ106:AV106"/>
    <mergeCell ref="AK95:AP95"/>
    <mergeCell ref="AK96:AP96"/>
    <mergeCell ref="AK97:AP97"/>
    <mergeCell ref="AK98:AP98"/>
    <mergeCell ref="AK99:AP99"/>
    <mergeCell ref="AK100:AP100"/>
    <mergeCell ref="AK101:AP101"/>
    <mergeCell ref="AK102:AP102"/>
    <mergeCell ref="AK103:AP103"/>
    <mergeCell ref="T133:U133"/>
    <mergeCell ref="K131:S131"/>
    <mergeCell ref="K132:S132"/>
    <mergeCell ref="K133:S133"/>
    <mergeCell ref="B130:J130"/>
    <mergeCell ref="B131:J131"/>
    <mergeCell ref="B132:J132"/>
    <mergeCell ref="B133:J133"/>
    <mergeCell ref="B129:J129"/>
    <mergeCell ref="K130:S130"/>
    <mergeCell ref="V131:Y131"/>
    <mergeCell ref="Z131:AE131"/>
    <mergeCell ref="V132:Y132"/>
    <mergeCell ref="Z132:AE132"/>
    <mergeCell ref="V133:Y133"/>
    <mergeCell ref="Z133:AE133"/>
    <mergeCell ref="K122:S122"/>
    <mergeCell ref="K123:S123"/>
    <mergeCell ref="K124:S124"/>
    <mergeCell ref="K125:S125"/>
    <mergeCell ref="K126:S126"/>
    <mergeCell ref="K127:S127"/>
    <mergeCell ref="K128:S128"/>
    <mergeCell ref="K129:S129"/>
    <mergeCell ref="V129:Y129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24:U124"/>
    <mergeCell ref="AQ133:AV133"/>
    <mergeCell ref="AW133:AZ133"/>
    <mergeCell ref="Z118:AE118"/>
    <mergeCell ref="V118:Y118"/>
    <mergeCell ref="V119:Y119"/>
    <mergeCell ref="Z119:AE119"/>
    <mergeCell ref="V120:Y120"/>
    <mergeCell ref="Z120:AE120"/>
    <mergeCell ref="V121:Y121"/>
    <mergeCell ref="Z121:AE121"/>
    <mergeCell ref="V122:Y122"/>
    <mergeCell ref="Z122:AE122"/>
    <mergeCell ref="V123:Y123"/>
    <mergeCell ref="Z123:AE123"/>
    <mergeCell ref="V124:Y124"/>
    <mergeCell ref="Z124:AE124"/>
    <mergeCell ref="V125:Y125"/>
    <mergeCell ref="Z125:AE125"/>
    <mergeCell ref="V126:Y126"/>
    <mergeCell ref="Z126:AE126"/>
    <mergeCell ref="V127:Y127"/>
    <mergeCell ref="Z127:AE127"/>
    <mergeCell ref="V128:Y128"/>
    <mergeCell ref="Z128:AE128"/>
    <mergeCell ref="AQ128:AV128"/>
    <mergeCell ref="AW128:AZ128"/>
    <mergeCell ref="AQ129:AV129"/>
    <mergeCell ref="AW129:AZ129"/>
    <mergeCell ref="AQ130:AV130"/>
    <mergeCell ref="AW130:AZ130"/>
    <mergeCell ref="AQ131:AV131"/>
    <mergeCell ref="AW131:AZ131"/>
    <mergeCell ref="AQ132:AV132"/>
    <mergeCell ref="AW132:AZ132"/>
    <mergeCell ref="AQ123:AV123"/>
    <mergeCell ref="AW123:AZ123"/>
    <mergeCell ref="AQ124:AV124"/>
    <mergeCell ref="AW124:AZ124"/>
    <mergeCell ref="AQ125:AV125"/>
    <mergeCell ref="AW125:AZ125"/>
    <mergeCell ref="AQ126:AV126"/>
    <mergeCell ref="AW126:AZ126"/>
    <mergeCell ref="AK127:AP127"/>
    <mergeCell ref="AQ127:AV127"/>
    <mergeCell ref="AW127:AZ127"/>
    <mergeCell ref="AQ118:AV118"/>
    <mergeCell ref="AW118:AZ118"/>
    <mergeCell ref="AQ119:AV119"/>
    <mergeCell ref="AW119:AZ119"/>
    <mergeCell ref="AQ120:AV120"/>
    <mergeCell ref="AW120:AZ120"/>
    <mergeCell ref="AQ121:AV121"/>
    <mergeCell ref="AW121:AZ121"/>
    <mergeCell ref="AQ122:AV122"/>
    <mergeCell ref="AW122:AZ122"/>
    <mergeCell ref="B122:J122"/>
    <mergeCell ref="AF129:AJ129"/>
    <mergeCell ref="AF130:AJ130"/>
    <mergeCell ref="AF131:AJ131"/>
    <mergeCell ref="AF132:AJ132"/>
    <mergeCell ref="AF133:AJ133"/>
    <mergeCell ref="AK118:AP118"/>
    <mergeCell ref="AK119:AP119"/>
    <mergeCell ref="AK120:AP120"/>
    <mergeCell ref="AK121:AP121"/>
    <mergeCell ref="AK122:AP122"/>
    <mergeCell ref="AK123:AP123"/>
    <mergeCell ref="AK124:AP124"/>
    <mergeCell ref="AK125:AP125"/>
    <mergeCell ref="AK126:AP126"/>
    <mergeCell ref="AK129:AP129"/>
    <mergeCell ref="AK128:AP128"/>
    <mergeCell ref="AK130:AP130"/>
    <mergeCell ref="AK131:AP131"/>
    <mergeCell ref="AK132:AP132"/>
    <mergeCell ref="AK133:AP133"/>
    <mergeCell ref="Z129:AE129"/>
    <mergeCell ref="V130:Y130"/>
    <mergeCell ref="Z130:AE130"/>
    <mergeCell ref="AF125:AJ125"/>
    <mergeCell ref="AF126:AJ126"/>
    <mergeCell ref="AF127:AJ127"/>
    <mergeCell ref="AF128:AJ128"/>
    <mergeCell ref="K118:S118"/>
    <mergeCell ref="T118:U118"/>
    <mergeCell ref="K119:S119"/>
    <mergeCell ref="T119:U119"/>
    <mergeCell ref="K120:S120"/>
    <mergeCell ref="T120:U120"/>
    <mergeCell ref="K121:S121"/>
    <mergeCell ref="T121:U121"/>
    <mergeCell ref="T122:U122"/>
    <mergeCell ref="T123:U123"/>
    <mergeCell ref="AF103:AJ103"/>
    <mergeCell ref="B123:J123"/>
    <mergeCell ref="B124:J124"/>
    <mergeCell ref="B125:J125"/>
    <mergeCell ref="B126:J126"/>
    <mergeCell ref="B95:J95"/>
    <mergeCell ref="B96:J96"/>
    <mergeCell ref="B97:J97"/>
    <mergeCell ref="B102:J102"/>
    <mergeCell ref="B118:J118"/>
    <mergeCell ref="B120:J120"/>
    <mergeCell ref="B119:J119"/>
    <mergeCell ref="B121:J121"/>
    <mergeCell ref="B98:I98"/>
    <mergeCell ref="B99:I99"/>
    <mergeCell ref="B100:I100"/>
    <mergeCell ref="B101:I101"/>
    <mergeCell ref="B103:I103"/>
    <mergeCell ref="B104:I104"/>
    <mergeCell ref="B105:J105"/>
    <mergeCell ref="B106:I106"/>
    <mergeCell ref="B117:J117"/>
    <mergeCell ref="AF118:AJ118"/>
    <mergeCell ref="AF119:AJ119"/>
    <mergeCell ref="V103:Y103"/>
    <mergeCell ref="AF104:AJ104"/>
    <mergeCell ref="AF105:AJ105"/>
    <mergeCell ref="AF106:AJ106"/>
    <mergeCell ref="AW95:AZ95"/>
    <mergeCell ref="AW96:AZ96"/>
    <mergeCell ref="AW97:AZ97"/>
    <mergeCell ref="AW98:AZ98"/>
    <mergeCell ref="AW99:AZ99"/>
    <mergeCell ref="AW100:AZ100"/>
    <mergeCell ref="AW101:AZ101"/>
    <mergeCell ref="AW102:AZ102"/>
    <mergeCell ref="AW103:AZ103"/>
    <mergeCell ref="AW104:AZ104"/>
    <mergeCell ref="AW105:AZ105"/>
    <mergeCell ref="AW106:AZ106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K96:S96"/>
    <mergeCell ref="V104:Y104"/>
    <mergeCell ref="V105:Y105"/>
    <mergeCell ref="V106:Y106"/>
    <mergeCell ref="Z95:AE95"/>
    <mergeCell ref="Z96:AE96"/>
    <mergeCell ref="Z97:AE97"/>
    <mergeCell ref="Z98:AE98"/>
    <mergeCell ref="Z99:AE99"/>
    <mergeCell ref="Z100:AE100"/>
    <mergeCell ref="Z101:AE101"/>
    <mergeCell ref="Z102:AE102"/>
    <mergeCell ref="Z103:AE103"/>
    <mergeCell ref="Z104:AE104"/>
    <mergeCell ref="Z105:AE105"/>
    <mergeCell ref="Z106:AE106"/>
    <mergeCell ref="V95:Y95"/>
    <mergeCell ref="V96:Y96"/>
    <mergeCell ref="V97:Y97"/>
    <mergeCell ref="V98:Y98"/>
    <mergeCell ref="V99:Y99"/>
    <mergeCell ref="V100:Y100"/>
    <mergeCell ref="V101:Y101"/>
    <mergeCell ref="V102:Y102"/>
    <mergeCell ref="T104:U104"/>
    <mergeCell ref="T105:U105"/>
    <mergeCell ref="T106:U106"/>
    <mergeCell ref="K97:S97"/>
    <mergeCell ref="K98:S98"/>
    <mergeCell ref="K99:S99"/>
    <mergeCell ref="K100:S100"/>
    <mergeCell ref="K101:S101"/>
    <mergeCell ref="K102:S102"/>
    <mergeCell ref="K103:S103"/>
    <mergeCell ref="K104:S104"/>
    <mergeCell ref="K105:S105"/>
    <mergeCell ref="V76:Y76"/>
    <mergeCell ref="V78:Y78"/>
    <mergeCell ref="Z76:AE76"/>
    <mergeCell ref="Z78:AE78"/>
    <mergeCell ref="AF76:AJ76"/>
    <mergeCell ref="AF78:AJ78"/>
    <mergeCell ref="AK76:AP76"/>
    <mergeCell ref="AK78:AP78"/>
    <mergeCell ref="AQ76:AV76"/>
    <mergeCell ref="AQ78:AV78"/>
    <mergeCell ref="V77:Y77"/>
    <mergeCell ref="Z77:AE77"/>
    <mergeCell ref="AF77:AJ77"/>
    <mergeCell ref="AK77:AP77"/>
    <mergeCell ref="AQ77:AV77"/>
    <mergeCell ref="B79:J79"/>
    <mergeCell ref="K78:S78"/>
    <mergeCell ref="K76:S76"/>
    <mergeCell ref="T76:U76"/>
    <mergeCell ref="T78:U78"/>
    <mergeCell ref="K77:S77"/>
    <mergeCell ref="T77:U77"/>
    <mergeCell ref="B77:J77"/>
    <mergeCell ref="B78:J78"/>
    <mergeCell ref="B76:J76"/>
    <mergeCell ref="AW70:AZ70"/>
    <mergeCell ref="AW71:AZ71"/>
    <mergeCell ref="Z70:AE70"/>
    <mergeCell ref="Z71:AE71"/>
    <mergeCell ref="T73:U73"/>
    <mergeCell ref="B73:J73"/>
    <mergeCell ref="B70:J70"/>
    <mergeCell ref="B71:J71"/>
    <mergeCell ref="B72:J72"/>
    <mergeCell ref="AW79:AZ79"/>
    <mergeCell ref="AK70:AP70"/>
    <mergeCell ref="AQ70:AV70"/>
    <mergeCell ref="AK71:AP71"/>
    <mergeCell ref="AQ71:AV71"/>
    <mergeCell ref="AF79:AJ79"/>
    <mergeCell ref="AK79:AP79"/>
    <mergeCell ref="AQ79:AV79"/>
    <mergeCell ref="AF72:AJ72"/>
    <mergeCell ref="AF73:AJ73"/>
    <mergeCell ref="AK72:AP72"/>
    <mergeCell ref="AK73:AP73"/>
    <mergeCell ref="AQ72:AV72"/>
    <mergeCell ref="AQ73:AV73"/>
    <mergeCell ref="AW72:AZ72"/>
    <mergeCell ref="AW73:AZ73"/>
    <mergeCell ref="AQ74:AV74"/>
    <mergeCell ref="AQ75:AV75"/>
    <mergeCell ref="AW74:AZ74"/>
    <mergeCell ref="AW75:AZ75"/>
    <mergeCell ref="AW76:AZ76"/>
    <mergeCell ref="AW78:AZ78"/>
    <mergeCell ref="AW77:AZ77"/>
    <mergeCell ref="AK75:AP75"/>
    <mergeCell ref="AK1:AZ1"/>
    <mergeCell ref="AK3:AZ3"/>
    <mergeCell ref="B4:AZ4"/>
    <mergeCell ref="B21:Y21"/>
    <mergeCell ref="B23:Y23"/>
    <mergeCell ref="AK20:AR20"/>
    <mergeCell ref="AS20:AZ20"/>
    <mergeCell ref="AS17:AZ17"/>
    <mergeCell ref="B18:Y18"/>
    <mergeCell ref="Z18:AB18"/>
    <mergeCell ref="AC18:AJ18"/>
    <mergeCell ref="AK18:AR18"/>
    <mergeCell ref="AS18:AZ18"/>
    <mergeCell ref="L5:AZ5"/>
    <mergeCell ref="A6:K6"/>
    <mergeCell ref="L6:AZ6"/>
    <mergeCell ref="Z23:AB23"/>
    <mergeCell ref="AC23:AJ23"/>
    <mergeCell ref="AK2:AZ2"/>
    <mergeCell ref="Z19:AB19"/>
    <mergeCell ref="AC19:AJ19"/>
    <mergeCell ref="AK19:AR19"/>
    <mergeCell ref="AS19:AZ19"/>
    <mergeCell ref="B20:Y20"/>
    <mergeCell ref="B54:AZ54"/>
    <mergeCell ref="B56:AZ56"/>
    <mergeCell ref="Z17:AB17"/>
    <mergeCell ref="AC17:AJ17"/>
    <mergeCell ref="AK17:AR17"/>
    <mergeCell ref="C26:AZ26"/>
    <mergeCell ref="B14:Y16"/>
    <mergeCell ref="Z14:AB16"/>
    <mergeCell ref="AC14:AZ14"/>
    <mergeCell ref="AC15:AJ16"/>
    <mergeCell ref="AK15:AR16"/>
    <mergeCell ref="AS15:AZ16"/>
    <mergeCell ref="B25:AZ25"/>
    <mergeCell ref="B24:AZ24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19:Y19"/>
    <mergeCell ref="B58:J61"/>
    <mergeCell ref="K58:S61"/>
    <mergeCell ref="T58:U61"/>
    <mergeCell ref="V58:Y61"/>
    <mergeCell ref="Z58:AV58"/>
    <mergeCell ref="AW58:AZ61"/>
    <mergeCell ref="Z59:AE61"/>
    <mergeCell ref="AF59:AV59"/>
    <mergeCell ref="AF60:AJ61"/>
    <mergeCell ref="AK60:AP61"/>
    <mergeCell ref="AQ60:AV61"/>
    <mergeCell ref="B62:J62"/>
    <mergeCell ref="K62:S62"/>
    <mergeCell ref="T62:U62"/>
    <mergeCell ref="V62:Y62"/>
    <mergeCell ref="Z62:AE62"/>
    <mergeCell ref="AF62:AJ62"/>
    <mergeCell ref="AK62:AP62"/>
    <mergeCell ref="AQ62:AV62"/>
    <mergeCell ref="AW62:AZ62"/>
    <mergeCell ref="B63:J63"/>
    <mergeCell ref="K63:S63"/>
    <mergeCell ref="T63:U63"/>
    <mergeCell ref="V63:Y63"/>
    <mergeCell ref="Z63:AE63"/>
    <mergeCell ref="AF63:AJ63"/>
    <mergeCell ref="AK63:AP63"/>
    <mergeCell ref="AQ63:AV63"/>
    <mergeCell ref="AW63:AZ63"/>
    <mergeCell ref="B64:J64"/>
    <mergeCell ref="K64:S64"/>
    <mergeCell ref="T64:U64"/>
    <mergeCell ref="V64:Y64"/>
    <mergeCell ref="Z64:AE64"/>
    <mergeCell ref="AF64:AJ64"/>
    <mergeCell ref="AK64:AP64"/>
    <mergeCell ref="AQ64:AV64"/>
    <mergeCell ref="AW64:AZ64"/>
    <mergeCell ref="B80:J80"/>
    <mergeCell ref="K80:S80"/>
    <mergeCell ref="T80:U80"/>
    <mergeCell ref="V80:Y80"/>
    <mergeCell ref="Z80:AE80"/>
    <mergeCell ref="AF80:AJ80"/>
    <mergeCell ref="AK80:AP80"/>
    <mergeCell ref="AQ80:AV80"/>
    <mergeCell ref="AW80:AZ80"/>
    <mergeCell ref="AQ81:AV81"/>
    <mergeCell ref="AW81:AZ81"/>
    <mergeCell ref="B85:J88"/>
    <mergeCell ref="K85:S88"/>
    <mergeCell ref="T85:U88"/>
    <mergeCell ref="V85:Y88"/>
    <mergeCell ref="Z85:AV85"/>
    <mergeCell ref="AW85:AZ88"/>
    <mergeCell ref="Z86:AE88"/>
    <mergeCell ref="AF86:AV86"/>
    <mergeCell ref="B81:S81"/>
    <mergeCell ref="T81:U81"/>
    <mergeCell ref="V81:Y81"/>
    <mergeCell ref="Z81:AE81"/>
    <mergeCell ref="AF81:AJ81"/>
    <mergeCell ref="AK81:AP81"/>
    <mergeCell ref="AF87:AJ88"/>
    <mergeCell ref="AK87:AP88"/>
    <mergeCell ref="AQ87:AV88"/>
    <mergeCell ref="B83:BF83"/>
    <mergeCell ref="V82:Y82"/>
    <mergeCell ref="AW82:AZ82"/>
    <mergeCell ref="AQ90:AV90"/>
    <mergeCell ref="AW90:AZ90"/>
    <mergeCell ref="B89:J89"/>
    <mergeCell ref="K89:S89"/>
    <mergeCell ref="T89:U89"/>
    <mergeCell ref="V89:Y89"/>
    <mergeCell ref="Z89:AE89"/>
    <mergeCell ref="AF89:AJ89"/>
    <mergeCell ref="AK89:AP89"/>
    <mergeCell ref="AQ89:AV89"/>
    <mergeCell ref="AW89:AZ89"/>
    <mergeCell ref="T108:U108"/>
    <mergeCell ref="V108:Y108"/>
    <mergeCell ref="Z108:AE108"/>
    <mergeCell ref="AF108:AJ108"/>
    <mergeCell ref="AK108:AP108"/>
    <mergeCell ref="B90:J90"/>
    <mergeCell ref="K90:S90"/>
    <mergeCell ref="T90:U90"/>
    <mergeCell ref="V90:Y90"/>
    <mergeCell ref="Z90:AE90"/>
    <mergeCell ref="AF90:AJ90"/>
    <mergeCell ref="AK90:AP90"/>
    <mergeCell ref="B92:J92"/>
    <mergeCell ref="K92:S92"/>
    <mergeCell ref="T92:U92"/>
    <mergeCell ref="V92:Y92"/>
    <mergeCell ref="Z92:AE92"/>
    <mergeCell ref="AF92:AJ92"/>
    <mergeCell ref="AK92:AP92"/>
    <mergeCell ref="B94:J94"/>
    <mergeCell ref="K94:S94"/>
    <mergeCell ref="T94:U94"/>
    <mergeCell ref="V94:Y94"/>
    <mergeCell ref="Z94:AE94"/>
    <mergeCell ref="B137:AZ137"/>
    <mergeCell ref="B135:S135"/>
    <mergeCell ref="T135:U135"/>
    <mergeCell ref="V135:Y135"/>
    <mergeCell ref="Z135:AE135"/>
    <mergeCell ref="AF135:AJ135"/>
    <mergeCell ref="AK135:AP135"/>
    <mergeCell ref="AQ135:AV135"/>
    <mergeCell ref="AW135:AZ135"/>
    <mergeCell ref="AW108:AZ108"/>
    <mergeCell ref="A5:K5"/>
    <mergeCell ref="AW116:AZ116"/>
    <mergeCell ref="B17:Y17"/>
    <mergeCell ref="B116:J116"/>
    <mergeCell ref="K116:S116"/>
    <mergeCell ref="T116:U116"/>
    <mergeCell ref="V116:Y116"/>
    <mergeCell ref="Z116:AE116"/>
    <mergeCell ref="AF116:AJ116"/>
    <mergeCell ref="AK116:AP116"/>
    <mergeCell ref="AQ116:AV116"/>
    <mergeCell ref="B112:J115"/>
    <mergeCell ref="K112:S115"/>
    <mergeCell ref="T112:U115"/>
    <mergeCell ref="V112:Y115"/>
    <mergeCell ref="Z112:AV112"/>
    <mergeCell ref="AW112:AZ115"/>
    <mergeCell ref="Z113:AE115"/>
    <mergeCell ref="AF113:AV113"/>
    <mergeCell ref="AF114:AJ115"/>
    <mergeCell ref="AK114:AP115"/>
    <mergeCell ref="AQ114:AV115"/>
    <mergeCell ref="B108:S108"/>
    <mergeCell ref="Z20:AB20"/>
    <mergeCell ref="A8:K8"/>
    <mergeCell ref="AC20:AJ20"/>
    <mergeCell ref="AK23:AR23"/>
    <mergeCell ref="AS23:AZ23"/>
    <mergeCell ref="B33:V33"/>
    <mergeCell ref="W33:Y33"/>
    <mergeCell ref="Z33:AB33"/>
    <mergeCell ref="AC33:AJ33"/>
    <mergeCell ref="AK33:AR33"/>
    <mergeCell ref="AS33:AZ33"/>
    <mergeCell ref="A9:U9"/>
    <mergeCell ref="V9:AZ9"/>
    <mergeCell ref="V10:AZ10"/>
    <mergeCell ref="B34:V34"/>
    <mergeCell ref="W34:Y34"/>
    <mergeCell ref="Z34:AB34"/>
    <mergeCell ref="AC34:AJ34"/>
    <mergeCell ref="AK34:AR34"/>
    <mergeCell ref="AS34:AZ34"/>
    <mergeCell ref="B27:AZ27"/>
    <mergeCell ref="B29:V31"/>
    <mergeCell ref="W29:Y31"/>
    <mergeCell ref="Z29:AB31"/>
    <mergeCell ref="AC29:AZ29"/>
    <mergeCell ref="AC30:AJ31"/>
    <mergeCell ref="AK30:AR31"/>
    <mergeCell ref="AS30:AZ31"/>
    <mergeCell ref="B32:V32"/>
    <mergeCell ref="W32:Y32"/>
    <mergeCell ref="Z32:AB32"/>
    <mergeCell ref="AC32:AJ32"/>
    <mergeCell ref="AK32:AR32"/>
    <mergeCell ref="AS32:AZ32"/>
    <mergeCell ref="B35:V35"/>
    <mergeCell ref="W35:Y35"/>
    <mergeCell ref="Z35:AB35"/>
    <mergeCell ref="AC35:AJ35"/>
    <mergeCell ref="AK35:AR35"/>
    <mergeCell ref="AS35:AZ35"/>
    <mergeCell ref="B37:AZ37"/>
    <mergeCell ref="B39:AZ39"/>
    <mergeCell ref="B41:Y43"/>
    <mergeCell ref="Z41:AB43"/>
    <mergeCell ref="AC41:AZ41"/>
    <mergeCell ref="AC42:AJ43"/>
    <mergeCell ref="AK42:AR43"/>
    <mergeCell ref="AS42:AZ43"/>
    <mergeCell ref="B44:Y44"/>
    <mergeCell ref="Z44:AB44"/>
    <mergeCell ref="AC44:AJ44"/>
    <mergeCell ref="AK44:AR44"/>
    <mergeCell ref="AS44:AZ44"/>
    <mergeCell ref="B45:Y45"/>
    <mergeCell ref="Z45:AB45"/>
    <mergeCell ref="AC45:AJ45"/>
    <mergeCell ref="AK45:AR45"/>
    <mergeCell ref="AS45:AZ45"/>
    <mergeCell ref="B46:Y46"/>
    <mergeCell ref="Z46:AB46"/>
    <mergeCell ref="AC46:AJ46"/>
    <mergeCell ref="AK46:AR46"/>
    <mergeCell ref="AS46:AZ46"/>
    <mergeCell ref="B47:Y47"/>
    <mergeCell ref="Z47:AB47"/>
    <mergeCell ref="B48:Y48"/>
    <mergeCell ref="Z48:AB48"/>
    <mergeCell ref="AS142:AV142"/>
    <mergeCell ref="AW142:AZ142"/>
    <mergeCell ref="B49:Y49"/>
    <mergeCell ref="AC47:AJ47"/>
    <mergeCell ref="AK47:AR47"/>
    <mergeCell ref="AS47:AZ47"/>
    <mergeCell ref="AC48:AJ48"/>
    <mergeCell ref="AK48:AR48"/>
    <mergeCell ref="AS48:AZ48"/>
    <mergeCell ref="AC49:AJ49"/>
    <mergeCell ref="AK49:AR49"/>
    <mergeCell ref="AS49:AZ49"/>
    <mergeCell ref="B50:Y50"/>
    <mergeCell ref="Z50:AB50"/>
    <mergeCell ref="AC50:AJ50"/>
    <mergeCell ref="AK50:AR50"/>
    <mergeCell ref="AS50:AZ50"/>
    <mergeCell ref="B51:Y51"/>
    <mergeCell ref="Z51:AB51"/>
    <mergeCell ref="AC51:AJ51"/>
    <mergeCell ref="AK51:AR51"/>
    <mergeCell ref="AS51:AZ51"/>
    <mergeCell ref="B110:BF110"/>
    <mergeCell ref="AQ108:AV108"/>
    <mergeCell ref="AA143:AE143"/>
    <mergeCell ref="AF143:AI143"/>
    <mergeCell ref="AJ143:AM143"/>
    <mergeCell ref="AN143:AR143"/>
    <mergeCell ref="N142:R142"/>
    <mergeCell ref="S142:V142"/>
    <mergeCell ref="W142:Z142"/>
    <mergeCell ref="AA142:AE142"/>
    <mergeCell ref="AF142:AI142"/>
    <mergeCell ref="AJ142:AM142"/>
    <mergeCell ref="AN142:AR142"/>
    <mergeCell ref="S145:V145"/>
    <mergeCell ref="W145:Z145"/>
    <mergeCell ref="AA145:AE145"/>
    <mergeCell ref="AF145:AI145"/>
    <mergeCell ref="AJ145:AM145"/>
    <mergeCell ref="AN145:AR145"/>
    <mergeCell ref="AS143:AV143"/>
    <mergeCell ref="AW143:AZ143"/>
    <mergeCell ref="B144:K144"/>
    <mergeCell ref="L144:M144"/>
    <mergeCell ref="N144:R144"/>
    <mergeCell ref="S144:V144"/>
    <mergeCell ref="W144:Z144"/>
    <mergeCell ref="AA144:AE144"/>
    <mergeCell ref="AF144:AI144"/>
    <mergeCell ref="AJ144:AM144"/>
    <mergeCell ref="AN144:AR144"/>
    <mergeCell ref="AS144:AV144"/>
    <mergeCell ref="AW144:AZ144"/>
    <mergeCell ref="B143:K143"/>
    <mergeCell ref="L143:M143"/>
    <mergeCell ref="N143:R143"/>
    <mergeCell ref="S143:V143"/>
    <mergeCell ref="W143:Z143"/>
    <mergeCell ref="AJ147:AM147"/>
    <mergeCell ref="AN147:AR147"/>
    <mergeCell ref="AS145:AV145"/>
    <mergeCell ref="AW145:AZ145"/>
    <mergeCell ref="B139:AZ139"/>
    <mergeCell ref="B141:K142"/>
    <mergeCell ref="L141:M142"/>
    <mergeCell ref="N141:Z141"/>
    <mergeCell ref="AA141:AM141"/>
    <mergeCell ref="AN141:AZ141"/>
    <mergeCell ref="B146:K146"/>
    <mergeCell ref="L146:M146"/>
    <mergeCell ref="N146:R146"/>
    <mergeCell ref="S146:V146"/>
    <mergeCell ref="W146:Z146"/>
    <mergeCell ref="AA146:AE146"/>
    <mergeCell ref="AF146:AI146"/>
    <mergeCell ref="AJ146:AM146"/>
    <mergeCell ref="AN146:AR146"/>
    <mergeCell ref="AS146:AV146"/>
    <mergeCell ref="AW146:AZ146"/>
    <mergeCell ref="B145:K145"/>
    <mergeCell ref="L145:M145"/>
    <mergeCell ref="N145:R145"/>
    <mergeCell ref="AS147:AV147"/>
    <mergeCell ref="AW147:AZ147"/>
    <mergeCell ref="B149:AZ149"/>
    <mergeCell ref="B151:K152"/>
    <mergeCell ref="L151:M152"/>
    <mergeCell ref="N151:Z151"/>
    <mergeCell ref="AA151:AM151"/>
    <mergeCell ref="AN151:AZ151"/>
    <mergeCell ref="N152:R152"/>
    <mergeCell ref="S152:V152"/>
    <mergeCell ref="W152:Z152"/>
    <mergeCell ref="AA152:AE152"/>
    <mergeCell ref="AF152:AI152"/>
    <mergeCell ref="AJ152:AM152"/>
    <mergeCell ref="AN152:AR152"/>
    <mergeCell ref="AS152:AV152"/>
    <mergeCell ref="AW152:AZ152"/>
    <mergeCell ref="B147:K147"/>
    <mergeCell ref="L147:M147"/>
    <mergeCell ref="N147:R147"/>
    <mergeCell ref="S147:V147"/>
    <mergeCell ref="W147:Z147"/>
    <mergeCell ref="AA147:AE147"/>
    <mergeCell ref="AF147:AI147"/>
    <mergeCell ref="AS153:AV153"/>
    <mergeCell ref="AW153:AZ153"/>
    <mergeCell ref="B154:K154"/>
    <mergeCell ref="L154:M154"/>
    <mergeCell ref="N154:R154"/>
    <mergeCell ref="S154:V154"/>
    <mergeCell ref="W154:Z154"/>
    <mergeCell ref="AA154:AE154"/>
    <mergeCell ref="AF154:AI154"/>
    <mergeCell ref="AJ154:AM154"/>
    <mergeCell ref="AN154:AR154"/>
    <mergeCell ref="AS154:AV154"/>
    <mergeCell ref="AW154:AZ154"/>
    <mergeCell ref="B153:K153"/>
    <mergeCell ref="L153:M153"/>
    <mergeCell ref="N153:R153"/>
    <mergeCell ref="S153:V153"/>
    <mergeCell ref="W153:Z153"/>
    <mergeCell ref="AA153:AE153"/>
    <mergeCell ref="AF153:AI153"/>
    <mergeCell ref="AJ153:AM153"/>
    <mergeCell ref="AN153:AR153"/>
    <mergeCell ref="AJ157:AM157"/>
    <mergeCell ref="AN157:AR157"/>
    <mergeCell ref="AS155:AV155"/>
    <mergeCell ref="AW155:AZ155"/>
    <mergeCell ref="B156:K156"/>
    <mergeCell ref="L156:M156"/>
    <mergeCell ref="N156:R156"/>
    <mergeCell ref="S156:V156"/>
    <mergeCell ref="W156:Z156"/>
    <mergeCell ref="AA156:AE156"/>
    <mergeCell ref="AF156:AI156"/>
    <mergeCell ref="AJ156:AM156"/>
    <mergeCell ref="AN156:AR156"/>
    <mergeCell ref="AS156:AV156"/>
    <mergeCell ref="AW156:AZ156"/>
    <mergeCell ref="B155:K155"/>
    <mergeCell ref="L155:M155"/>
    <mergeCell ref="N155:R155"/>
    <mergeCell ref="S155:V155"/>
    <mergeCell ref="W155:Z155"/>
    <mergeCell ref="AA155:AE155"/>
    <mergeCell ref="AF155:AI155"/>
    <mergeCell ref="AJ155:AM155"/>
    <mergeCell ref="AN155:AR155"/>
    <mergeCell ref="AS157:AV157"/>
    <mergeCell ref="AW157:AZ157"/>
    <mergeCell ref="B159:AZ159"/>
    <mergeCell ref="B161:K162"/>
    <mergeCell ref="L161:M162"/>
    <mergeCell ref="N161:Z161"/>
    <mergeCell ref="AA161:AM161"/>
    <mergeCell ref="AN161:AZ161"/>
    <mergeCell ref="N162:R162"/>
    <mergeCell ref="S162:V162"/>
    <mergeCell ref="W162:Z162"/>
    <mergeCell ref="AA162:AE162"/>
    <mergeCell ref="AF162:AI162"/>
    <mergeCell ref="AJ162:AM162"/>
    <mergeCell ref="AN162:AR162"/>
    <mergeCell ref="AS162:AV162"/>
    <mergeCell ref="AW162:AZ162"/>
    <mergeCell ref="B157:K157"/>
    <mergeCell ref="L157:M157"/>
    <mergeCell ref="N157:R157"/>
    <mergeCell ref="S157:V157"/>
    <mergeCell ref="W157:Z157"/>
    <mergeCell ref="AA157:AE157"/>
    <mergeCell ref="AF157:AI157"/>
    <mergeCell ref="AS163:AV163"/>
    <mergeCell ref="AW163:AZ163"/>
    <mergeCell ref="B164:K164"/>
    <mergeCell ref="L164:M164"/>
    <mergeCell ref="N164:R164"/>
    <mergeCell ref="S164:V164"/>
    <mergeCell ref="W164:Z164"/>
    <mergeCell ref="AA164:AE164"/>
    <mergeCell ref="AF164:AI164"/>
    <mergeCell ref="AJ164:AM164"/>
    <mergeCell ref="AN164:AR164"/>
    <mergeCell ref="AS164:AV164"/>
    <mergeCell ref="AW164:AZ164"/>
    <mergeCell ref="B163:K163"/>
    <mergeCell ref="L163:M163"/>
    <mergeCell ref="N163:R163"/>
    <mergeCell ref="S163:V163"/>
    <mergeCell ref="W163:Z163"/>
    <mergeCell ref="AA163:AE163"/>
    <mergeCell ref="AF163:AI163"/>
    <mergeCell ref="AJ163:AM163"/>
    <mergeCell ref="AN163:AR163"/>
    <mergeCell ref="AJ167:AM167"/>
    <mergeCell ref="AN167:AR167"/>
    <mergeCell ref="AS165:AV165"/>
    <mergeCell ref="AW165:AZ165"/>
    <mergeCell ref="B166:K166"/>
    <mergeCell ref="L166:M166"/>
    <mergeCell ref="N166:R166"/>
    <mergeCell ref="S166:V166"/>
    <mergeCell ref="W166:Z166"/>
    <mergeCell ref="AA166:AE166"/>
    <mergeCell ref="AF166:AI166"/>
    <mergeCell ref="AJ166:AM166"/>
    <mergeCell ref="AN166:AR166"/>
    <mergeCell ref="AS166:AV166"/>
    <mergeCell ref="AW166:AZ166"/>
    <mergeCell ref="B165:K165"/>
    <mergeCell ref="L165:M165"/>
    <mergeCell ref="N165:R165"/>
    <mergeCell ref="S165:V165"/>
    <mergeCell ref="W165:Z165"/>
    <mergeCell ref="AA165:AE165"/>
    <mergeCell ref="AF165:AI165"/>
    <mergeCell ref="AJ165:AM165"/>
    <mergeCell ref="AN165:AR165"/>
    <mergeCell ref="AS167:AV167"/>
    <mergeCell ref="AW167:AZ167"/>
    <mergeCell ref="B169:AZ169"/>
    <mergeCell ref="B171:K172"/>
    <mergeCell ref="L171:M172"/>
    <mergeCell ref="N171:Z171"/>
    <mergeCell ref="AA171:AM171"/>
    <mergeCell ref="AN171:AZ171"/>
    <mergeCell ref="N172:R172"/>
    <mergeCell ref="S172:V172"/>
    <mergeCell ref="W172:Z172"/>
    <mergeCell ref="AA172:AE172"/>
    <mergeCell ref="AF172:AI172"/>
    <mergeCell ref="AJ172:AM172"/>
    <mergeCell ref="AN172:AR172"/>
    <mergeCell ref="AS172:AV172"/>
    <mergeCell ref="AW172:AZ172"/>
    <mergeCell ref="B167:K167"/>
    <mergeCell ref="L167:M167"/>
    <mergeCell ref="N167:R167"/>
    <mergeCell ref="S167:V167"/>
    <mergeCell ref="W167:Z167"/>
    <mergeCell ref="AA167:AE167"/>
    <mergeCell ref="AF167:AI167"/>
    <mergeCell ref="AS173:AV173"/>
    <mergeCell ref="AW173:AZ173"/>
    <mergeCell ref="B174:K174"/>
    <mergeCell ref="L174:M174"/>
    <mergeCell ref="N174:R174"/>
    <mergeCell ref="S174:V174"/>
    <mergeCell ref="W174:Z174"/>
    <mergeCell ref="AA174:AE174"/>
    <mergeCell ref="AF174:AI174"/>
    <mergeCell ref="AJ174:AM174"/>
    <mergeCell ref="AN174:AR174"/>
    <mergeCell ref="AS174:AV174"/>
    <mergeCell ref="AW174:AZ174"/>
    <mergeCell ref="B173:K173"/>
    <mergeCell ref="L173:M173"/>
    <mergeCell ref="N173:R173"/>
    <mergeCell ref="S173:V173"/>
    <mergeCell ref="W173:Z173"/>
    <mergeCell ref="AA173:AE173"/>
    <mergeCell ref="AF173:AI173"/>
    <mergeCell ref="AJ173:AM173"/>
    <mergeCell ref="AN173:AR173"/>
    <mergeCell ref="AN176:AR176"/>
    <mergeCell ref="AS176:AV176"/>
    <mergeCell ref="AW176:AZ176"/>
    <mergeCell ref="B175:K175"/>
    <mergeCell ref="L175:M175"/>
    <mergeCell ref="N175:R175"/>
    <mergeCell ref="S175:V175"/>
    <mergeCell ref="W175:Z175"/>
    <mergeCell ref="AA175:AE175"/>
    <mergeCell ref="AF175:AI175"/>
    <mergeCell ref="AJ175:AM175"/>
    <mergeCell ref="AN175:AR175"/>
    <mergeCell ref="L7:AZ7"/>
    <mergeCell ref="AS177:AV177"/>
    <mergeCell ref="AW177:AZ177"/>
    <mergeCell ref="B12:AZ12"/>
    <mergeCell ref="B55:AZ55"/>
    <mergeCell ref="B177:K177"/>
    <mergeCell ref="L177:M177"/>
    <mergeCell ref="N177:R177"/>
    <mergeCell ref="S177:V177"/>
    <mergeCell ref="W177:Z177"/>
    <mergeCell ref="AA177:AE177"/>
    <mergeCell ref="AF177:AI177"/>
    <mergeCell ref="AJ177:AM177"/>
    <mergeCell ref="AN177:AR177"/>
    <mergeCell ref="AS175:AV175"/>
    <mergeCell ref="AW175:AZ175"/>
    <mergeCell ref="B176:K176"/>
    <mergeCell ref="L176:M176"/>
    <mergeCell ref="N176:R176"/>
    <mergeCell ref="S176:V176"/>
    <mergeCell ref="W176:Z176"/>
    <mergeCell ref="AA176:AE176"/>
    <mergeCell ref="AF176:AI176"/>
    <mergeCell ref="AJ176:AM176"/>
    <mergeCell ref="AQ92:AV92"/>
    <mergeCell ref="AW92:AZ92"/>
    <mergeCell ref="B93:J93"/>
    <mergeCell ref="K93:S93"/>
    <mergeCell ref="T93:U93"/>
    <mergeCell ref="V93:Y93"/>
    <mergeCell ref="Z93:AE93"/>
    <mergeCell ref="AF93:AJ93"/>
    <mergeCell ref="AK93:AP93"/>
    <mergeCell ref="AQ93:AV93"/>
    <mergeCell ref="AW93:AZ93"/>
    <mergeCell ref="AF94:AJ94"/>
    <mergeCell ref="AK94:AP94"/>
    <mergeCell ref="AQ94:AV94"/>
    <mergeCell ref="AW94:AZ94"/>
    <mergeCell ref="B107:J107"/>
    <mergeCell ref="K107:S107"/>
    <mergeCell ref="T107:U107"/>
    <mergeCell ref="V107:Y107"/>
    <mergeCell ref="Z107:AE107"/>
    <mergeCell ref="AF107:AJ107"/>
    <mergeCell ref="AK107:AP107"/>
    <mergeCell ref="AQ107:AV107"/>
    <mergeCell ref="AW107:AZ107"/>
    <mergeCell ref="K95:S95"/>
    <mergeCell ref="K106:S106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B65:J65"/>
    <mergeCell ref="K65:S65"/>
    <mergeCell ref="T65:U65"/>
    <mergeCell ref="V65:Y65"/>
    <mergeCell ref="Z65:AE65"/>
    <mergeCell ref="AF65:AJ65"/>
    <mergeCell ref="AK65:AP65"/>
    <mergeCell ref="AQ65:AV65"/>
    <mergeCell ref="AW65:AZ65"/>
    <mergeCell ref="B66:J66"/>
    <mergeCell ref="K66:S66"/>
    <mergeCell ref="T66:U66"/>
    <mergeCell ref="V66:Y66"/>
    <mergeCell ref="Z66:AE66"/>
    <mergeCell ref="AF66:AJ66"/>
    <mergeCell ref="AK66:AP66"/>
    <mergeCell ref="AQ66:AV66"/>
    <mergeCell ref="AW66:AZ66"/>
    <mergeCell ref="AW91:AZ91"/>
    <mergeCell ref="AQ91:AV91"/>
    <mergeCell ref="AK91:AP91"/>
    <mergeCell ref="AF91:AJ91"/>
    <mergeCell ref="Z91:AE91"/>
    <mergeCell ref="V91:Y91"/>
    <mergeCell ref="T91:U91"/>
    <mergeCell ref="K91:S91"/>
    <mergeCell ref="B91:J91"/>
    <mergeCell ref="K117:S117"/>
    <mergeCell ref="T117:U117"/>
    <mergeCell ref="V117:Y117"/>
    <mergeCell ref="Z117:AE117"/>
    <mergeCell ref="AF117:AJ117"/>
    <mergeCell ref="AK117:AP117"/>
    <mergeCell ref="AQ117:AV117"/>
    <mergeCell ref="AW117:AZ117"/>
    <mergeCell ref="B134:J134"/>
    <mergeCell ref="K134:S134"/>
    <mergeCell ref="T134:U134"/>
    <mergeCell ref="V134:Y134"/>
    <mergeCell ref="Z134:AE134"/>
    <mergeCell ref="AF134:AJ134"/>
    <mergeCell ref="AK134:AP134"/>
    <mergeCell ref="AQ134:AV134"/>
    <mergeCell ref="AW134:AZ134"/>
    <mergeCell ref="B127:J127"/>
    <mergeCell ref="B128:J128"/>
    <mergeCell ref="AF120:AJ120"/>
    <mergeCell ref="AF121:AJ121"/>
    <mergeCell ref="AF122:AJ122"/>
    <mergeCell ref="AF123:AJ123"/>
    <mergeCell ref="AF124:AJ124"/>
    <mergeCell ref="B75:J75"/>
    <mergeCell ref="T75:U75"/>
    <mergeCell ref="AF75:AJ75"/>
    <mergeCell ref="Z75:AE75"/>
    <mergeCell ref="AW69:AZ69"/>
    <mergeCell ref="Z69:AE69"/>
    <mergeCell ref="B67:J67"/>
    <mergeCell ref="K67:S67"/>
    <mergeCell ref="T67:U67"/>
    <mergeCell ref="V67:Y67"/>
    <mergeCell ref="Z67:AE67"/>
    <mergeCell ref="AF67:AJ67"/>
    <mergeCell ref="AK67:AP67"/>
    <mergeCell ref="AQ67:AV67"/>
    <mergeCell ref="AW67:AZ67"/>
    <mergeCell ref="B68:J68"/>
    <mergeCell ref="K68:S68"/>
    <mergeCell ref="T68:U68"/>
    <mergeCell ref="V68:Y68"/>
    <mergeCell ref="Z68:AE68"/>
    <mergeCell ref="AF68:AJ68"/>
    <mergeCell ref="AK68:AP68"/>
    <mergeCell ref="AQ68:AV68"/>
    <mergeCell ref="AW68:AZ68"/>
    <mergeCell ref="B69:J69"/>
    <mergeCell ref="K69:S69"/>
    <mergeCell ref="T69:U69"/>
    <mergeCell ref="V69:Y69"/>
    <mergeCell ref="AF69:AJ69"/>
    <mergeCell ref="AK69:AP69"/>
    <mergeCell ref="AQ69:AV69"/>
    <mergeCell ref="Z74:AE74"/>
    <mergeCell ref="AF74:AJ74"/>
    <mergeCell ref="AK74:AP74"/>
    <mergeCell ref="B74:J74"/>
    <mergeCell ref="Z79:AE79"/>
    <mergeCell ref="AF70:AJ70"/>
    <mergeCell ref="AF71:AJ71"/>
    <mergeCell ref="K70:S70"/>
    <mergeCell ref="K71:S71"/>
    <mergeCell ref="K79:S79"/>
    <mergeCell ref="T70:U70"/>
    <mergeCell ref="T71:U71"/>
    <mergeCell ref="T79:U79"/>
    <mergeCell ref="V70:Y70"/>
    <mergeCell ref="V71:Y71"/>
    <mergeCell ref="V79:Y79"/>
    <mergeCell ref="K72:S72"/>
    <mergeCell ref="K73:S73"/>
    <mergeCell ref="V72:Y72"/>
    <mergeCell ref="V73:Y73"/>
    <mergeCell ref="Z72:AE72"/>
    <mergeCell ref="Z73:AE73"/>
    <mergeCell ref="T72:U72"/>
    <mergeCell ref="K74:S74"/>
    <mergeCell ref="K75:S75"/>
    <mergeCell ref="T74:U74"/>
    <mergeCell ref="V74:Y74"/>
    <mergeCell ref="V75:Y75"/>
  </mergeCells>
  <pageMargins left="0.70866141732283472" right="0.39370078740157483" top="0.59055118110236227" bottom="0.39370078740157483" header="0.23622047244094491" footer="0"/>
  <pageSetup paperSize="9" scale="50" orientation="portrait" r:id="rId1"/>
  <rowBreaks count="4" manualBreakCount="4">
    <brk id="25" max="51" man="1"/>
    <brk id="52" max="51" man="1"/>
    <brk id="109" max="51" man="1"/>
    <brk id="158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39"/>
  <sheetViews>
    <sheetView view="pageBreakPreview" zoomScaleNormal="100" zoomScaleSheetLayoutView="100" workbookViewId="0">
      <selection activeCell="A7" sqref="A7:XFD8"/>
    </sheetView>
  </sheetViews>
  <sheetFormatPr defaultRowHeight="15" x14ac:dyDescent="0.25"/>
  <cols>
    <col min="1" max="52" width="3.85546875" style="95" customWidth="1"/>
    <col min="53" max="53" width="9.140625" style="35"/>
  </cols>
  <sheetData>
    <row r="1" spans="1:54" ht="44.25" customHeight="1" x14ac:dyDescent="0.25">
      <c r="A1" s="888" t="s">
        <v>512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3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4"/>
    </row>
    <row r="3" spans="1:54" x14ac:dyDescent="0.25">
      <c r="A3" s="1180" t="s">
        <v>351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234"/>
    </row>
    <row r="4" spans="1:54" x14ac:dyDescent="0.25">
      <c r="A4" s="1180" t="s">
        <v>0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2"/>
      <c r="M4" s="1182"/>
      <c r="N4" s="1182"/>
      <c r="O4" s="1182"/>
      <c r="P4" s="1182"/>
      <c r="Q4" s="1182"/>
      <c r="R4" s="1182"/>
      <c r="S4" s="1182"/>
      <c r="T4" s="1182"/>
      <c r="U4" s="1182"/>
      <c r="V4" s="1182"/>
      <c r="W4" s="1182"/>
      <c r="X4" s="1182"/>
      <c r="Y4" s="1182"/>
      <c r="Z4" s="1182"/>
      <c r="AA4" s="1182"/>
      <c r="AB4" s="1182"/>
      <c r="AC4" s="1182"/>
      <c r="AD4" s="1182"/>
      <c r="AE4" s="1182"/>
      <c r="AF4" s="1182"/>
      <c r="AG4" s="1182"/>
      <c r="AH4" s="1182"/>
      <c r="AI4" s="1182"/>
      <c r="AJ4" s="1182"/>
      <c r="AK4" s="1182"/>
      <c r="AL4" s="1182"/>
      <c r="AM4" s="1182"/>
      <c r="AN4" s="1182"/>
      <c r="AO4" s="1182"/>
      <c r="AP4" s="1182"/>
      <c r="AQ4" s="1182"/>
      <c r="AR4" s="1182"/>
      <c r="AS4" s="1182"/>
      <c r="AT4" s="1182"/>
      <c r="AU4" s="1182"/>
      <c r="AV4" s="1182"/>
      <c r="AW4" s="1182"/>
      <c r="AX4" s="1182"/>
      <c r="AY4" s="1182"/>
      <c r="AZ4" s="1182"/>
      <c r="BA4" s="5"/>
    </row>
    <row r="5" spans="1:54" ht="18" x14ac:dyDescent="0.25">
      <c r="A5" s="1180"/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181" t="s">
        <v>1</v>
      </c>
      <c r="M5" s="1181"/>
      <c r="N5" s="1181"/>
      <c r="O5" s="1181"/>
      <c r="P5" s="1181"/>
      <c r="Q5" s="1181"/>
      <c r="R5" s="1181"/>
      <c r="S5" s="1181"/>
      <c r="T5" s="1181"/>
      <c r="U5" s="1181"/>
      <c r="V5" s="1181"/>
      <c r="W5" s="1181"/>
      <c r="X5" s="1181"/>
      <c r="Y5" s="1181"/>
      <c r="Z5" s="1181"/>
      <c r="AA5" s="1181"/>
      <c r="AB5" s="1181"/>
      <c r="AC5" s="1181"/>
      <c r="AD5" s="1181"/>
      <c r="AE5" s="1181"/>
      <c r="AF5" s="1181"/>
      <c r="AG5" s="1181"/>
      <c r="AH5" s="1181"/>
      <c r="AI5" s="1181"/>
      <c r="AJ5" s="1181"/>
      <c r="AK5" s="1181"/>
      <c r="AL5" s="1181"/>
      <c r="AM5" s="1181"/>
      <c r="AN5" s="1181"/>
      <c r="AO5" s="1181"/>
      <c r="AP5" s="1181"/>
      <c r="AQ5" s="1181"/>
      <c r="AR5" s="1181"/>
      <c r="AS5" s="1181"/>
      <c r="AT5" s="1181"/>
      <c r="AU5" s="1181"/>
      <c r="AV5" s="1181"/>
      <c r="AW5" s="1181"/>
      <c r="AX5" s="1181"/>
      <c r="AY5" s="1181"/>
      <c r="AZ5" s="1181"/>
      <c r="BA5" s="6"/>
    </row>
    <row r="6" spans="1:54" x14ac:dyDescent="0.25">
      <c r="A6" s="1180" t="s">
        <v>2</v>
      </c>
      <c r="B6" s="1180"/>
      <c r="C6" s="1180"/>
      <c r="D6" s="1180"/>
      <c r="E6" s="1180"/>
      <c r="F6" s="1180"/>
      <c r="G6" s="1180"/>
      <c r="H6" s="1180"/>
      <c r="I6" s="1180"/>
      <c r="J6" s="1180"/>
      <c r="K6" s="1180"/>
      <c r="L6" s="94" t="s">
        <v>317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7"/>
    </row>
    <row r="7" spans="1:54" s="35" customFormat="1" ht="15" customHeight="1" x14ac:dyDescent="0.25">
      <c r="A7" s="467" t="s">
        <v>547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5"/>
    </row>
    <row r="8" spans="1:54" s="35" customFormat="1" ht="15" customHeight="1" x14ac:dyDescent="0.2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O8" s="138"/>
      <c r="P8" s="474" t="s">
        <v>548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5"/>
    </row>
    <row r="10" spans="1:54" x14ac:dyDescent="0.25">
      <c r="A10" s="98"/>
      <c r="B10" s="892" t="s">
        <v>494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892"/>
      <c r="AU10" s="892"/>
      <c r="AV10" s="892"/>
      <c r="AW10" s="892"/>
      <c r="AX10" s="892"/>
      <c r="AY10" s="892"/>
      <c r="AZ10" s="892"/>
      <c r="BA10" s="8"/>
    </row>
    <row r="11" spans="1:54" ht="9.75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43"/>
      <c r="BB11" s="43"/>
    </row>
    <row r="12" spans="1:54" ht="22.5" customHeight="1" x14ac:dyDescent="0.25">
      <c r="A12" s="98"/>
      <c r="B12" s="401" t="s">
        <v>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0" t="s">
        <v>72</v>
      </c>
      <c r="AA12" s="401"/>
      <c r="AB12" s="402"/>
      <c r="AC12" s="383" t="s">
        <v>176</v>
      </c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43"/>
      <c r="BB12" s="43"/>
    </row>
    <row r="13" spans="1:54" x14ac:dyDescent="0.25">
      <c r="A13" s="98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4"/>
      <c r="Z13" s="455"/>
      <c r="AA13" s="453"/>
      <c r="AB13" s="454"/>
      <c r="AC13" s="400" t="s">
        <v>413</v>
      </c>
      <c r="AD13" s="401"/>
      <c r="AE13" s="401"/>
      <c r="AF13" s="401"/>
      <c r="AG13" s="401"/>
      <c r="AH13" s="401"/>
      <c r="AI13" s="401"/>
      <c r="AJ13" s="402"/>
      <c r="AK13" s="456" t="s">
        <v>8</v>
      </c>
      <c r="AL13" s="456"/>
      <c r="AM13" s="456"/>
      <c r="AN13" s="456"/>
      <c r="AO13" s="456"/>
      <c r="AP13" s="456"/>
      <c r="AQ13" s="456"/>
      <c r="AR13" s="456"/>
      <c r="AS13" s="401" t="s">
        <v>74</v>
      </c>
      <c r="AT13" s="401"/>
      <c r="AU13" s="401"/>
      <c r="AV13" s="401"/>
      <c r="AW13" s="401"/>
      <c r="AX13" s="401"/>
      <c r="AY13" s="401"/>
      <c r="AZ13" s="401"/>
      <c r="BA13" s="43"/>
      <c r="BB13" s="43"/>
    </row>
    <row r="14" spans="1:54" ht="32.25" customHeight="1" x14ac:dyDescent="0.25">
      <c r="A14" s="98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5"/>
      <c r="AA14" s="404"/>
      <c r="AB14" s="406"/>
      <c r="AC14" s="405"/>
      <c r="AD14" s="404"/>
      <c r="AE14" s="404"/>
      <c r="AF14" s="404"/>
      <c r="AG14" s="404"/>
      <c r="AH14" s="404"/>
      <c r="AI14" s="404"/>
      <c r="AJ14" s="406"/>
      <c r="AK14" s="456"/>
      <c r="AL14" s="456"/>
      <c r="AM14" s="456"/>
      <c r="AN14" s="456"/>
      <c r="AO14" s="456"/>
      <c r="AP14" s="456"/>
      <c r="AQ14" s="456"/>
      <c r="AR14" s="456"/>
      <c r="AS14" s="404"/>
      <c r="AT14" s="404"/>
      <c r="AU14" s="404"/>
      <c r="AV14" s="404"/>
      <c r="AW14" s="404"/>
      <c r="AX14" s="404"/>
      <c r="AY14" s="404"/>
      <c r="AZ14" s="404"/>
      <c r="BA14" s="43"/>
      <c r="BB14" s="43"/>
    </row>
    <row r="15" spans="1:54" ht="15.75" thickBot="1" x14ac:dyDescent="0.3">
      <c r="A15" s="159"/>
      <c r="B15" s="1183">
        <v>1</v>
      </c>
      <c r="C15" s="1183"/>
      <c r="D15" s="1183"/>
      <c r="E15" s="1183"/>
      <c r="F15" s="1183"/>
      <c r="G15" s="1183"/>
      <c r="H15" s="1183"/>
      <c r="I15" s="1183"/>
      <c r="J15" s="1183"/>
      <c r="K15" s="1183"/>
      <c r="L15" s="1183"/>
      <c r="M15" s="1183"/>
      <c r="N15" s="1183"/>
      <c r="O15" s="1183"/>
      <c r="P15" s="1183"/>
      <c r="Q15" s="1183"/>
      <c r="R15" s="1183"/>
      <c r="S15" s="1183"/>
      <c r="T15" s="1183"/>
      <c r="U15" s="1183"/>
      <c r="V15" s="1183"/>
      <c r="W15" s="1183"/>
      <c r="X15" s="1183"/>
      <c r="Y15" s="1184"/>
      <c r="Z15" s="935" t="s">
        <v>75</v>
      </c>
      <c r="AA15" s="933"/>
      <c r="AB15" s="934"/>
      <c r="AC15" s="935" t="s">
        <v>9</v>
      </c>
      <c r="AD15" s="933"/>
      <c r="AE15" s="933"/>
      <c r="AF15" s="933"/>
      <c r="AG15" s="933"/>
      <c r="AH15" s="933"/>
      <c r="AI15" s="933"/>
      <c r="AJ15" s="934"/>
      <c r="AK15" s="935" t="s">
        <v>10</v>
      </c>
      <c r="AL15" s="933"/>
      <c r="AM15" s="933"/>
      <c r="AN15" s="933"/>
      <c r="AO15" s="933"/>
      <c r="AP15" s="933"/>
      <c r="AQ15" s="933"/>
      <c r="AR15" s="934"/>
      <c r="AS15" s="935" t="s">
        <v>11</v>
      </c>
      <c r="AT15" s="933"/>
      <c r="AU15" s="933"/>
      <c r="AV15" s="933"/>
      <c r="AW15" s="933"/>
      <c r="AX15" s="933"/>
      <c r="AY15" s="933"/>
      <c r="AZ15" s="933"/>
      <c r="BA15" s="55"/>
      <c r="BB15" s="58"/>
    </row>
    <row r="16" spans="1:54" ht="18" customHeight="1" x14ac:dyDescent="0.25">
      <c r="A16" s="159"/>
      <c r="B16" s="414" t="s">
        <v>491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  <c r="Z16" s="439" t="s">
        <v>221</v>
      </c>
      <c r="AA16" s="440"/>
      <c r="AB16" s="44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2"/>
      <c r="BA16" s="55"/>
      <c r="BB16" s="58"/>
    </row>
    <row r="17" spans="1:54" ht="18" customHeight="1" x14ac:dyDescent="0.25">
      <c r="A17" s="159"/>
      <c r="B17" s="414" t="s">
        <v>493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  <c r="Z17" s="417" t="s">
        <v>224</v>
      </c>
      <c r="AA17" s="418"/>
      <c r="AB17" s="419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588"/>
      <c r="BA17" s="55"/>
      <c r="BB17" s="58"/>
    </row>
    <row r="18" spans="1:54" ht="18" customHeight="1" x14ac:dyDescent="0.25">
      <c r="A18" s="98"/>
      <c r="B18" s="414" t="s">
        <v>492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  <c r="Z18" s="417" t="s">
        <v>237</v>
      </c>
      <c r="AA18" s="418"/>
      <c r="AB18" s="419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588"/>
      <c r="BA18" s="43"/>
      <c r="BB18" s="43"/>
    </row>
    <row r="19" spans="1:54" ht="19.5" customHeight="1" x14ac:dyDescent="0.25">
      <c r="A19" s="98"/>
      <c r="B19" s="420" t="s">
        <v>58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2"/>
      <c r="Z19" s="1187" t="s">
        <v>244</v>
      </c>
      <c r="AA19" s="1188"/>
      <c r="AB19" s="1189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  <c r="AY19" s="600"/>
      <c r="AZ19" s="1190"/>
      <c r="BA19" s="43"/>
      <c r="BB19" s="43"/>
    </row>
    <row r="20" spans="1:54" s="242" customFormat="1" ht="9.75" customHeight="1" x14ac:dyDescent="0.25">
      <c r="A20" s="69"/>
      <c r="B20" s="233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12"/>
      <c r="AA20" s="212"/>
      <c r="AB20" s="212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69"/>
    </row>
    <row r="21" spans="1:54" x14ac:dyDescent="0.25">
      <c r="A21" s="72"/>
      <c r="B21" s="1185" t="s">
        <v>511</v>
      </c>
      <c r="C21" s="1186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6"/>
      <c r="P21" s="1186"/>
      <c r="Q21" s="1186"/>
      <c r="R21" s="1186"/>
      <c r="S21" s="1186"/>
      <c r="T21" s="1186"/>
      <c r="U21" s="1186"/>
      <c r="V21" s="1186"/>
      <c r="W21" s="1186"/>
      <c r="X21" s="1186"/>
      <c r="Y21" s="1186"/>
      <c r="Z21" s="1186"/>
      <c r="AA21" s="1186"/>
      <c r="AB21" s="1186"/>
      <c r="AC21" s="1186"/>
      <c r="AD21" s="1186"/>
      <c r="AE21" s="1186"/>
      <c r="AF21" s="1186"/>
      <c r="AG21" s="1186"/>
      <c r="AH21" s="1186"/>
      <c r="AI21" s="1186"/>
      <c r="AJ21" s="1186"/>
      <c r="AK21" s="1186"/>
      <c r="AL21" s="1186"/>
      <c r="AM21" s="1186"/>
      <c r="AN21" s="1186"/>
      <c r="AO21" s="1186"/>
      <c r="AP21" s="1186"/>
      <c r="AQ21" s="1186"/>
      <c r="AR21" s="1186"/>
      <c r="AS21" s="1186"/>
      <c r="AT21" s="1186"/>
      <c r="AU21" s="1186"/>
      <c r="AV21" s="1186"/>
      <c r="AW21" s="1186"/>
      <c r="AX21" s="1186"/>
      <c r="AY21" s="1186"/>
      <c r="AZ21" s="1186"/>
      <c r="BA21" s="72"/>
    </row>
    <row r="22" spans="1:54" ht="22.5" customHeight="1" x14ac:dyDescent="0.25">
      <c r="A22" s="98"/>
      <c r="B22" s="892" t="s">
        <v>495</v>
      </c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92"/>
      <c r="AO22" s="892"/>
      <c r="AP22" s="892"/>
      <c r="AQ22" s="892"/>
      <c r="AR22" s="892"/>
      <c r="AS22" s="892"/>
      <c r="AT22" s="892"/>
      <c r="AU22" s="892"/>
      <c r="AV22" s="892"/>
      <c r="AW22" s="892"/>
      <c r="AX22" s="892"/>
      <c r="AY22" s="892"/>
      <c r="AZ22" s="892"/>
      <c r="BA22" s="8"/>
    </row>
    <row r="23" spans="1:54" ht="8.25" customHeight="1" x14ac:dyDescent="0.25">
      <c r="A23" s="98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12"/>
    </row>
    <row r="24" spans="1:54" ht="19.5" customHeight="1" x14ac:dyDescent="0.25">
      <c r="B24" s="477" t="s">
        <v>3</v>
      </c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99"/>
      <c r="Z24" s="476" t="s">
        <v>72</v>
      </c>
      <c r="AA24" s="477"/>
      <c r="AB24" s="499"/>
      <c r="AC24" s="343" t="s">
        <v>176</v>
      </c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</row>
    <row r="25" spans="1:54" ht="42" customHeight="1" x14ac:dyDescent="0.25"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500"/>
      <c r="Z25" s="495"/>
      <c r="AA25" s="496"/>
      <c r="AB25" s="500"/>
      <c r="AC25" s="476" t="s">
        <v>490</v>
      </c>
      <c r="AD25" s="477"/>
      <c r="AE25" s="477"/>
      <c r="AF25" s="477"/>
      <c r="AG25" s="477"/>
      <c r="AH25" s="477"/>
      <c r="AI25" s="477"/>
      <c r="AJ25" s="499"/>
      <c r="AK25" s="353" t="s">
        <v>8</v>
      </c>
      <c r="AL25" s="353"/>
      <c r="AM25" s="353"/>
      <c r="AN25" s="353"/>
      <c r="AO25" s="353"/>
      <c r="AP25" s="353"/>
      <c r="AQ25" s="353"/>
      <c r="AR25" s="353"/>
      <c r="AS25" s="477" t="s">
        <v>74</v>
      </c>
      <c r="AT25" s="477"/>
      <c r="AU25" s="477"/>
      <c r="AV25" s="477"/>
      <c r="AW25" s="477"/>
      <c r="AX25" s="477"/>
      <c r="AY25" s="477"/>
      <c r="AZ25" s="477"/>
    </row>
    <row r="26" spans="1:54" ht="15.75" thickBot="1" x14ac:dyDescent="0.3">
      <c r="A26" s="235"/>
      <c r="B26" s="1192">
        <v>1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4" t="s">
        <v>75</v>
      </c>
      <c r="AA26" s="1195"/>
      <c r="AB26" s="1195"/>
      <c r="AC26" s="1196">
        <v>3</v>
      </c>
      <c r="AD26" s="1196"/>
      <c r="AE26" s="1196"/>
      <c r="AF26" s="1196"/>
      <c r="AG26" s="1196"/>
      <c r="AH26" s="1196"/>
      <c r="AI26" s="1196"/>
      <c r="AJ26" s="1196"/>
      <c r="AK26" s="1196">
        <v>4</v>
      </c>
      <c r="AL26" s="1196"/>
      <c r="AM26" s="1196"/>
      <c r="AN26" s="1196"/>
      <c r="AO26" s="1196"/>
      <c r="AP26" s="1196"/>
      <c r="AQ26" s="1196"/>
      <c r="AR26" s="1196"/>
      <c r="AS26" s="1196">
        <v>5</v>
      </c>
      <c r="AT26" s="1196"/>
      <c r="AU26" s="1196"/>
      <c r="AV26" s="1196"/>
      <c r="AW26" s="1196"/>
      <c r="AX26" s="1196"/>
      <c r="AY26" s="1196"/>
      <c r="AZ26" s="980"/>
      <c r="BA26" s="236"/>
    </row>
    <row r="27" spans="1:54" ht="19.5" customHeight="1" x14ac:dyDescent="0.25">
      <c r="A27" s="99"/>
      <c r="B27" s="713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5"/>
      <c r="Z27" s="1191" t="s">
        <v>221</v>
      </c>
      <c r="AA27" s="653"/>
      <c r="AB27" s="653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2"/>
      <c r="BA27" s="30"/>
    </row>
    <row r="28" spans="1:54" ht="18" customHeight="1" x14ac:dyDescent="0.25">
      <c r="A28" s="99"/>
      <c r="B28" s="713"/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5"/>
      <c r="Z28" s="1197" t="s">
        <v>224</v>
      </c>
      <c r="AA28" s="657"/>
      <c r="AB28" s="657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588"/>
      <c r="BA28" s="30"/>
    </row>
    <row r="29" spans="1:54" ht="18.75" customHeight="1" x14ac:dyDescent="0.25">
      <c r="A29" s="99"/>
      <c r="B29" s="713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5"/>
      <c r="Z29" s="1197" t="s">
        <v>237</v>
      </c>
      <c r="AA29" s="657"/>
      <c r="AB29" s="657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588"/>
      <c r="BA29" s="30"/>
    </row>
    <row r="30" spans="1:54" ht="15.75" thickBot="1" x14ac:dyDescent="0.3">
      <c r="A30" s="99"/>
      <c r="B30" s="1198" t="s">
        <v>114</v>
      </c>
      <c r="C30" s="1199"/>
      <c r="D30" s="1199"/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199"/>
      <c r="S30" s="1199"/>
      <c r="T30" s="1199"/>
      <c r="U30" s="1199"/>
      <c r="V30" s="1199"/>
      <c r="W30" s="1199"/>
      <c r="X30" s="1199"/>
      <c r="Y30" s="1200"/>
      <c r="Z30" s="1201" t="s">
        <v>244</v>
      </c>
      <c r="AA30" s="1202"/>
      <c r="AB30" s="1202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74"/>
      <c r="AV30" s="574"/>
      <c r="AW30" s="574"/>
      <c r="AX30" s="574"/>
      <c r="AY30" s="574"/>
      <c r="AZ30" s="575"/>
      <c r="BA30" s="30"/>
    </row>
    <row r="31" spans="1:54" x14ac:dyDescent="0.25">
      <c r="A31" s="98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12"/>
    </row>
    <row r="32" spans="1:54" x14ac:dyDescent="0.25">
      <c r="A32" s="98"/>
      <c r="B32" s="223"/>
      <c r="C32" s="829" t="s">
        <v>62</v>
      </c>
      <c r="D32" s="829"/>
      <c r="E32" s="829"/>
      <c r="F32" s="829"/>
      <c r="G32" s="829"/>
      <c r="H32" s="829"/>
      <c r="I32" s="223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223"/>
      <c r="AA32" s="223"/>
      <c r="AB32" s="680"/>
      <c r="AC32" s="680"/>
      <c r="AD32" s="680"/>
      <c r="AE32" s="680"/>
      <c r="AF32" s="680"/>
      <c r="AG32" s="680"/>
      <c r="AH32" s="680"/>
      <c r="AI32" s="98"/>
      <c r="AJ32" s="98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15"/>
    </row>
    <row r="33" spans="1:53" x14ac:dyDescent="0.25">
      <c r="A33" s="98"/>
      <c r="B33" s="223"/>
      <c r="C33" s="829" t="s">
        <v>63</v>
      </c>
      <c r="D33" s="829"/>
      <c r="E33" s="829"/>
      <c r="F33" s="829"/>
      <c r="G33" s="829"/>
      <c r="H33" s="829"/>
      <c r="I33" s="223"/>
      <c r="J33" s="826" t="s">
        <v>64</v>
      </c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127"/>
      <c r="AA33" s="127"/>
      <c r="AB33" s="826" t="s">
        <v>65</v>
      </c>
      <c r="AC33" s="826"/>
      <c r="AD33" s="826"/>
      <c r="AE33" s="826"/>
      <c r="AF33" s="826"/>
      <c r="AG33" s="826"/>
      <c r="AH33" s="826"/>
      <c r="AI33" s="128"/>
      <c r="AJ33" s="128"/>
      <c r="AK33" s="826" t="s">
        <v>66</v>
      </c>
      <c r="AL33" s="826"/>
      <c r="AM33" s="826"/>
      <c r="AN33" s="826"/>
      <c r="AO33" s="826"/>
      <c r="AP33" s="826"/>
      <c r="AQ33" s="826"/>
      <c r="AR33" s="826"/>
      <c r="AS33" s="826"/>
      <c r="AT33" s="826"/>
      <c r="AU33" s="826"/>
      <c r="AV33" s="826"/>
      <c r="AW33" s="826"/>
      <c r="AX33" s="826"/>
      <c r="AY33" s="826"/>
      <c r="AZ33" s="826"/>
      <c r="BA33" s="15"/>
    </row>
    <row r="34" spans="1:53" x14ac:dyDescent="0.25">
      <c r="A34" s="98"/>
      <c r="B34" s="223"/>
      <c r="C34" s="223"/>
      <c r="D34" s="223"/>
      <c r="E34" s="223"/>
      <c r="F34" s="223"/>
      <c r="G34" s="223"/>
      <c r="H34" s="223"/>
      <c r="I34" s="223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5"/>
    </row>
    <row r="35" spans="1:53" x14ac:dyDescent="0.25">
      <c r="A35" s="129"/>
      <c r="B35" s="223"/>
      <c r="C35" s="829" t="s">
        <v>67</v>
      </c>
      <c r="D35" s="829"/>
      <c r="E35" s="829"/>
      <c r="F35" s="829"/>
      <c r="G35" s="829"/>
      <c r="H35" s="829"/>
      <c r="I35" s="223"/>
      <c r="J35" s="830"/>
      <c r="K35" s="830"/>
      <c r="L35" s="830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127"/>
      <c r="AA35" s="127"/>
      <c r="AB35" s="830"/>
      <c r="AC35" s="830"/>
      <c r="AD35" s="830"/>
      <c r="AE35" s="830"/>
      <c r="AF35" s="830"/>
      <c r="AG35" s="830"/>
      <c r="AH35" s="830"/>
      <c r="AI35" s="830"/>
      <c r="AJ35" s="830"/>
      <c r="AK35" s="830"/>
      <c r="AL35" s="830"/>
      <c r="AM35" s="830"/>
      <c r="AN35" s="830"/>
      <c r="AO35" s="128"/>
      <c r="AP35" s="128"/>
      <c r="AQ35" s="831"/>
      <c r="AR35" s="831"/>
      <c r="AS35" s="831"/>
      <c r="AT35" s="831"/>
      <c r="AU35" s="831"/>
      <c r="AV35" s="831"/>
      <c r="AW35" s="831"/>
      <c r="AX35" s="831"/>
      <c r="AY35" s="831"/>
      <c r="AZ35" s="831"/>
      <c r="BA35" s="15"/>
    </row>
    <row r="36" spans="1:53" x14ac:dyDescent="0.25">
      <c r="A36" s="129"/>
      <c r="B36" s="223"/>
      <c r="C36" s="825"/>
      <c r="D36" s="825"/>
      <c r="E36" s="825"/>
      <c r="F36" s="825"/>
      <c r="G36" s="825"/>
      <c r="H36" s="825"/>
      <c r="I36" s="223"/>
      <c r="J36" s="826" t="s">
        <v>64</v>
      </c>
      <c r="K36" s="826"/>
      <c r="L36" s="826"/>
      <c r="M36" s="826"/>
      <c r="N36" s="826"/>
      <c r="O36" s="826"/>
      <c r="P36" s="826"/>
      <c r="Q36" s="826"/>
      <c r="R36" s="826"/>
      <c r="S36" s="826"/>
      <c r="T36" s="826"/>
      <c r="U36" s="826"/>
      <c r="V36" s="826"/>
      <c r="W36" s="826"/>
      <c r="X36" s="826"/>
      <c r="Y36" s="826"/>
      <c r="Z36" s="127"/>
      <c r="AA36" s="127"/>
      <c r="AB36" s="826" t="s">
        <v>68</v>
      </c>
      <c r="AC36" s="826"/>
      <c r="AD36" s="826"/>
      <c r="AE36" s="826"/>
      <c r="AF36" s="826"/>
      <c r="AG36" s="826"/>
      <c r="AH36" s="826"/>
      <c r="AI36" s="826"/>
      <c r="AJ36" s="826"/>
      <c r="AK36" s="826"/>
      <c r="AL36" s="826"/>
      <c r="AM36" s="826"/>
      <c r="AN36" s="826"/>
      <c r="AO36" s="128"/>
      <c r="AP36" s="128"/>
      <c r="AQ36" s="826" t="s">
        <v>69</v>
      </c>
      <c r="AR36" s="826"/>
      <c r="AS36" s="826"/>
      <c r="AT36" s="826"/>
      <c r="AU36" s="826"/>
      <c r="AV36" s="826"/>
      <c r="AW36" s="826"/>
      <c r="AX36" s="826"/>
      <c r="AY36" s="826"/>
      <c r="AZ36" s="826"/>
      <c r="BA36" s="15"/>
    </row>
    <row r="37" spans="1:53" x14ac:dyDescent="0.25">
      <c r="A37" s="129"/>
      <c r="B37" s="223"/>
      <c r="C37" s="223"/>
      <c r="D37" s="223"/>
      <c r="E37" s="223"/>
      <c r="F37" s="223"/>
      <c r="G37" s="223"/>
      <c r="H37" s="223"/>
      <c r="I37" s="223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223"/>
      <c r="AA37" s="223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98"/>
      <c r="AP37" s="98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5"/>
    </row>
    <row r="38" spans="1:53" x14ac:dyDescent="0.25">
      <c r="A38" s="129"/>
      <c r="B38" s="98"/>
      <c r="C38" s="131" t="s">
        <v>70</v>
      </c>
      <c r="D38" s="827"/>
      <c r="E38" s="827"/>
      <c r="F38" s="223" t="s">
        <v>70</v>
      </c>
      <c r="G38" s="224"/>
      <c r="H38" s="827"/>
      <c r="I38" s="827"/>
      <c r="J38" s="827"/>
      <c r="K38" s="827"/>
      <c r="L38" s="827"/>
      <c r="M38" s="827"/>
      <c r="N38" s="133"/>
      <c r="O38" s="134"/>
      <c r="P38" s="135">
        <v>20</v>
      </c>
      <c r="Q38" s="828"/>
      <c r="R38" s="828"/>
      <c r="S38" s="223" t="s">
        <v>71</v>
      </c>
      <c r="T38" s="133"/>
      <c r="U38" s="133"/>
      <c r="V38" s="133"/>
      <c r="W38" s="133"/>
      <c r="X38" s="98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98"/>
      <c r="AW38" s="98"/>
      <c r="AX38" s="98"/>
      <c r="AY38" s="98"/>
      <c r="AZ38" s="98"/>
      <c r="BA38" s="10"/>
    </row>
    <row r="39" spans="1:53" x14ac:dyDescent="0.25">
      <c r="A39" s="129"/>
      <c r="B39" s="98"/>
      <c r="C39" s="98"/>
      <c r="D39" s="698"/>
      <c r="E39" s="698"/>
      <c r="F39" s="98"/>
      <c r="G39" s="98"/>
      <c r="H39" s="698"/>
      <c r="I39" s="698"/>
      <c r="J39" s="698"/>
      <c r="K39" s="698"/>
      <c r="L39" s="698"/>
      <c r="M39" s="698"/>
      <c r="N39" s="98"/>
      <c r="O39" s="98"/>
      <c r="P39" s="98"/>
      <c r="Q39" s="698"/>
      <c r="R39" s="6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10"/>
    </row>
  </sheetData>
  <mergeCells count="98">
    <mergeCell ref="D38:E38"/>
    <mergeCell ref="H38:M38"/>
    <mergeCell ref="Q38:R38"/>
    <mergeCell ref="D39:E39"/>
    <mergeCell ref="H39:M39"/>
    <mergeCell ref="Q39:R39"/>
    <mergeCell ref="C35:H35"/>
    <mergeCell ref="J35:Y35"/>
    <mergeCell ref="AB35:AN35"/>
    <mergeCell ref="AQ35:AZ35"/>
    <mergeCell ref="AB36:AN36"/>
    <mergeCell ref="AQ36:AZ36"/>
    <mergeCell ref="C36:H36"/>
    <mergeCell ref="J36:Y36"/>
    <mergeCell ref="AC30:AJ30"/>
    <mergeCell ref="AK30:AR30"/>
    <mergeCell ref="AS30:AZ30"/>
    <mergeCell ref="C33:H33"/>
    <mergeCell ref="J33:Y33"/>
    <mergeCell ref="AB33:AH33"/>
    <mergeCell ref="AK33:AZ33"/>
    <mergeCell ref="C32:H32"/>
    <mergeCell ref="J32:Y32"/>
    <mergeCell ref="AB32:AH32"/>
    <mergeCell ref="AK32:AZ32"/>
    <mergeCell ref="B30:Y30"/>
    <mergeCell ref="Z30:AB30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6:Y26"/>
    <mergeCell ref="Z26:AB26"/>
    <mergeCell ref="AC26:AJ26"/>
    <mergeCell ref="AK26:AR26"/>
    <mergeCell ref="AS26:AZ26"/>
    <mergeCell ref="B27:Y27"/>
    <mergeCell ref="Z27:AB27"/>
    <mergeCell ref="AC27:AJ27"/>
    <mergeCell ref="AK27:AR27"/>
    <mergeCell ref="AS27:AZ27"/>
    <mergeCell ref="B22:AZ22"/>
    <mergeCell ref="B24:Y25"/>
    <mergeCell ref="Z24:AB25"/>
    <mergeCell ref="AC24:AZ24"/>
    <mergeCell ref="AC25:AJ25"/>
    <mergeCell ref="AK25:AR25"/>
    <mergeCell ref="AS25:AZ25"/>
    <mergeCell ref="B21:AZ21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A6:K6"/>
    <mergeCell ref="B10:AZ10"/>
    <mergeCell ref="B12:Y14"/>
    <mergeCell ref="Z12:AB14"/>
    <mergeCell ref="AC12:AZ12"/>
    <mergeCell ref="AC13:AJ14"/>
    <mergeCell ref="AK13:AR14"/>
    <mergeCell ref="AS13:AZ14"/>
    <mergeCell ref="A7:O7"/>
    <mergeCell ref="P7:AZ7"/>
    <mergeCell ref="P8:AZ8"/>
    <mergeCell ref="A5:K5"/>
    <mergeCell ref="L5:AZ5"/>
    <mergeCell ref="A1:AZ1"/>
    <mergeCell ref="A3:K3"/>
    <mergeCell ref="L3:AZ3"/>
    <mergeCell ref="A4:K4"/>
    <mergeCell ref="L4:AZ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L420"/>
  <sheetViews>
    <sheetView zoomScaleNormal="100" zoomScaleSheetLayoutView="100" workbookViewId="0">
      <selection activeCell="AR122" sqref="AR122:AZ122"/>
    </sheetView>
  </sheetViews>
  <sheetFormatPr defaultColWidth="0.85546875" defaultRowHeight="15" x14ac:dyDescent="0.25"/>
  <cols>
    <col min="1" max="1" width="3" style="95" customWidth="1"/>
    <col min="2" max="52" width="3.85546875" style="95" customWidth="1"/>
    <col min="53" max="53" width="0.85546875" style="95"/>
    <col min="54" max="16384" width="0.85546875" style="2"/>
  </cols>
  <sheetData>
    <row r="1" spans="1:53" s="8" customFormat="1" ht="34.5" customHeight="1" x14ac:dyDescent="0.25">
      <c r="A1" s="98"/>
      <c r="B1" s="567" t="s">
        <v>497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98"/>
    </row>
    <row r="2" spans="1:53" s="35" customFormat="1" ht="15" customHeight="1" x14ac:dyDescent="0.25">
      <c r="A2" s="467" t="s">
        <v>351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553" t="s">
        <v>592</v>
      </c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1"/>
    </row>
    <row r="3" spans="1:53" s="35" customFormat="1" ht="15" customHeight="1" x14ac:dyDescent="0.25">
      <c r="A3" s="467" t="s">
        <v>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554" t="s">
        <v>574</v>
      </c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"/>
    </row>
    <row r="4" spans="1:53" s="35" customFormat="1" ht="15" customHeight="1" x14ac:dyDescent="0.25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566" t="s">
        <v>1</v>
      </c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6"/>
    </row>
    <row r="5" spans="1:53" s="4" customFormat="1" ht="15" customHeight="1" x14ac:dyDescent="0.25">
      <c r="A5" s="467" t="s">
        <v>2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264" t="s">
        <v>317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7"/>
    </row>
    <row r="6" spans="1:53" s="35" customFormat="1" ht="15" customHeight="1" x14ac:dyDescent="0.25">
      <c r="A6" s="467" t="s">
        <v>547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73" t="s">
        <v>681</v>
      </c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5"/>
    </row>
    <row r="7" spans="1:53" s="35" customFormat="1" ht="15" customHeight="1" x14ac:dyDescent="0.2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O7" s="138"/>
      <c r="P7" s="474" t="s">
        <v>548</v>
      </c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5"/>
    </row>
    <row r="8" spans="1:53" s="4" customFormat="1" ht="15" customHeight="1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7"/>
    </row>
    <row r="9" spans="1:53" s="4" customFormat="1" ht="15" customHeight="1" x14ac:dyDescent="0.25">
      <c r="A9" s="218"/>
      <c r="B9" s="220" t="s">
        <v>501</v>
      </c>
      <c r="C9" s="218"/>
      <c r="D9" s="218"/>
      <c r="E9" s="218"/>
      <c r="F9" s="218"/>
      <c r="G9" s="218"/>
      <c r="H9" s="218"/>
      <c r="I9" s="218"/>
      <c r="J9" s="218"/>
      <c r="K9" s="218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7"/>
    </row>
    <row r="10" spans="1:53" s="4" customFormat="1" ht="15" customHeight="1" x14ac:dyDescent="0.25">
      <c r="A10" s="218"/>
      <c r="B10" s="401" t="s">
        <v>3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400" t="s">
        <v>72</v>
      </c>
      <c r="AA10" s="401"/>
      <c r="AB10" s="402"/>
      <c r="AC10" s="383" t="s">
        <v>5</v>
      </c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7"/>
    </row>
    <row r="11" spans="1:53" s="4" customFormat="1" ht="15" customHeight="1" x14ac:dyDescent="0.25">
      <c r="A11" s="207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4"/>
      <c r="Z11" s="455"/>
      <c r="AA11" s="453"/>
      <c r="AB11" s="454"/>
      <c r="AC11" s="400" t="s">
        <v>815</v>
      </c>
      <c r="AD11" s="401"/>
      <c r="AE11" s="401"/>
      <c r="AF11" s="401"/>
      <c r="AG11" s="401"/>
      <c r="AH11" s="401"/>
      <c r="AI11" s="401"/>
      <c r="AJ11" s="402"/>
      <c r="AK11" s="400" t="s">
        <v>816</v>
      </c>
      <c r="AL11" s="401"/>
      <c r="AM11" s="401"/>
      <c r="AN11" s="401"/>
      <c r="AO11" s="401"/>
      <c r="AP11" s="401"/>
      <c r="AQ11" s="401"/>
      <c r="AR11" s="402"/>
      <c r="AS11" s="400" t="s">
        <v>817</v>
      </c>
      <c r="AT11" s="401"/>
      <c r="AU11" s="401"/>
      <c r="AV11" s="401"/>
      <c r="AW11" s="401"/>
      <c r="AX11" s="401"/>
      <c r="AY11" s="401"/>
      <c r="AZ11" s="401"/>
      <c r="BA11" s="7"/>
    </row>
    <row r="12" spans="1:53" s="203" customFormat="1" ht="15.75" customHeight="1" thickBot="1" x14ac:dyDescent="0.3">
      <c r="A12" s="2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6"/>
      <c r="Z12" s="532"/>
      <c r="AA12" s="533"/>
      <c r="AB12" s="534"/>
      <c r="AC12" s="532"/>
      <c r="AD12" s="533"/>
      <c r="AE12" s="533"/>
      <c r="AF12" s="533"/>
      <c r="AG12" s="533"/>
      <c r="AH12" s="533"/>
      <c r="AI12" s="533"/>
      <c r="AJ12" s="534"/>
      <c r="AK12" s="532"/>
      <c r="AL12" s="533"/>
      <c r="AM12" s="533"/>
      <c r="AN12" s="533"/>
      <c r="AO12" s="533"/>
      <c r="AP12" s="533"/>
      <c r="AQ12" s="533"/>
      <c r="AR12" s="534"/>
      <c r="AS12" s="532"/>
      <c r="AT12" s="533"/>
      <c r="AU12" s="533"/>
      <c r="AV12" s="533"/>
      <c r="AW12" s="533"/>
      <c r="AX12" s="533"/>
      <c r="AY12" s="533"/>
      <c r="AZ12" s="533"/>
    </row>
    <row r="13" spans="1:53" s="221" customFormat="1" ht="15.75" customHeight="1" x14ac:dyDescent="0.25">
      <c r="A13" s="204"/>
      <c r="B13" s="478">
        <v>1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9"/>
      <c r="Z13" s="528" t="s">
        <v>75</v>
      </c>
      <c r="AA13" s="529"/>
      <c r="AB13" s="530"/>
      <c r="AC13" s="528" t="s">
        <v>9</v>
      </c>
      <c r="AD13" s="529"/>
      <c r="AE13" s="529"/>
      <c r="AF13" s="529"/>
      <c r="AG13" s="529"/>
      <c r="AH13" s="529"/>
      <c r="AI13" s="529"/>
      <c r="AJ13" s="530"/>
      <c r="AK13" s="528" t="s">
        <v>10</v>
      </c>
      <c r="AL13" s="529"/>
      <c r="AM13" s="529"/>
      <c r="AN13" s="529"/>
      <c r="AO13" s="529"/>
      <c r="AP13" s="529"/>
      <c r="AQ13" s="529"/>
      <c r="AR13" s="530"/>
      <c r="AS13" s="528" t="s">
        <v>11</v>
      </c>
      <c r="AT13" s="529"/>
      <c r="AU13" s="529"/>
      <c r="AV13" s="529"/>
      <c r="AW13" s="529"/>
      <c r="AX13" s="529"/>
      <c r="AY13" s="529"/>
      <c r="AZ13" s="529"/>
    </row>
    <row r="14" spans="1:53" s="203" customFormat="1" ht="21" hidden="1" customHeight="1" x14ac:dyDescent="0.25">
      <c r="A14" s="204"/>
      <c r="B14" s="538" t="s">
        <v>449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9"/>
      <c r="Z14" s="546" t="s">
        <v>221</v>
      </c>
      <c r="AA14" s="547"/>
      <c r="AB14" s="548"/>
      <c r="AC14" s="357"/>
      <c r="AD14" s="358"/>
      <c r="AE14" s="358"/>
      <c r="AF14" s="358"/>
      <c r="AG14" s="358"/>
      <c r="AH14" s="358"/>
      <c r="AI14" s="358"/>
      <c r="AJ14" s="359"/>
      <c r="AK14" s="549"/>
      <c r="AL14" s="550"/>
      <c r="AM14" s="550"/>
      <c r="AN14" s="550"/>
      <c r="AO14" s="550"/>
      <c r="AP14" s="550"/>
      <c r="AQ14" s="550"/>
      <c r="AR14" s="551"/>
      <c r="AS14" s="549"/>
      <c r="AT14" s="550"/>
      <c r="AU14" s="550"/>
      <c r="AV14" s="550"/>
      <c r="AW14" s="550"/>
      <c r="AX14" s="550"/>
      <c r="AY14" s="550"/>
      <c r="AZ14" s="552"/>
    </row>
    <row r="15" spans="1:53" s="203" customFormat="1" ht="33" hidden="1" customHeight="1" x14ac:dyDescent="0.25">
      <c r="A15" s="204"/>
      <c r="B15" s="538" t="s">
        <v>452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9"/>
      <c r="Z15" s="464" t="s">
        <v>224</v>
      </c>
      <c r="AA15" s="465"/>
      <c r="AB15" s="466"/>
      <c r="AC15" s="558"/>
      <c r="AD15" s="483"/>
      <c r="AE15" s="483"/>
      <c r="AF15" s="483"/>
      <c r="AG15" s="483"/>
      <c r="AH15" s="483"/>
      <c r="AI15" s="483"/>
      <c r="AJ15" s="559"/>
      <c r="AK15" s="560"/>
      <c r="AL15" s="561"/>
      <c r="AM15" s="561"/>
      <c r="AN15" s="561"/>
      <c r="AO15" s="561"/>
      <c r="AP15" s="561"/>
      <c r="AQ15" s="561"/>
      <c r="AR15" s="562"/>
      <c r="AS15" s="560"/>
      <c r="AT15" s="561"/>
      <c r="AU15" s="561"/>
      <c r="AV15" s="561"/>
      <c r="AW15" s="561"/>
      <c r="AX15" s="561"/>
      <c r="AY15" s="561"/>
      <c r="AZ15" s="563"/>
    </row>
    <row r="16" spans="1:53" s="203" customFormat="1" ht="17.25" customHeight="1" x14ac:dyDescent="0.25">
      <c r="A16" s="204"/>
      <c r="B16" s="538" t="s">
        <v>439</v>
      </c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9"/>
      <c r="Z16" s="464" t="s">
        <v>237</v>
      </c>
      <c r="AA16" s="465"/>
      <c r="AB16" s="466"/>
      <c r="AC16" s="366">
        <v>10000</v>
      </c>
      <c r="AD16" s="367"/>
      <c r="AE16" s="367"/>
      <c r="AF16" s="367"/>
      <c r="AG16" s="367"/>
      <c r="AH16" s="367"/>
      <c r="AI16" s="367"/>
      <c r="AJ16" s="368"/>
      <c r="AK16" s="366">
        <v>10000</v>
      </c>
      <c r="AL16" s="367"/>
      <c r="AM16" s="367"/>
      <c r="AN16" s="367"/>
      <c r="AO16" s="367"/>
      <c r="AP16" s="367"/>
      <c r="AQ16" s="367"/>
      <c r="AR16" s="368"/>
      <c r="AS16" s="366">
        <v>10000</v>
      </c>
      <c r="AT16" s="367"/>
      <c r="AU16" s="367"/>
      <c r="AV16" s="367"/>
      <c r="AW16" s="367"/>
      <c r="AX16" s="367"/>
      <c r="AY16" s="367"/>
      <c r="AZ16" s="537"/>
    </row>
    <row r="17" spans="1:53" s="203" customFormat="1" ht="18" hidden="1" customHeight="1" x14ac:dyDescent="0.25">
      <c r="A17" s="204"/>
      <c r="B17" s="538" t="s">
        <v>446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9"/>
      <c r="Z17" s="464" t="s">
        <v>241</v>
      </c>
      <c r="AA17" s="465"/>
      <c r="AB17" s="466"/>
      <c r="AC17" s="366"/>
      <c r="AD17" s="367"/>
      <c r="AE17" s="367"/>
      <c r="AF17" s="367"/>
      <c r="AG17" s="367"/>
      <c r="AH17" s="367"/>
      <c r="AI17" s="367"/>
      <c r="AJ17" s="368"/>
      <c r="AK17" s="366"/>
      <c r="AL17" s="367"/>
      <c r="AM17" s="367"/>
      <c r="AN17" s="367"/>
      <c r="AO17" s="367"/>
      <c r="AP17" s="367"/>
      <c r="AQ17" s="367"/>
      <c r="AR17" s="368"/>
      <c r="AS17" s="366"/>
      <c r="AT17" s="367"/>
      <c r="AU17" s="367"/>
      <c r="AV17" s="367"/>
      <c r="AW17" s="367"/>
      <c r="AX17" s="367"/>
      <c r="AY17" s="367"/>
      <c r="AZ17" s="537"/>
    </row>
    <row r="18" spans="1:53" s="203" customFormat="1" ht="31.5" hidden="1" customHeight="1" x14ac:dyDescent="0.25">
      <c r="A18" s="204"/>
      <c r="B18" s="538" t="s">
        <v>430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9"/>
      <c r="Z18" s="464" t="s">
        <v>260</v>
      </c>
      <c r="AA18" s="465"/>
      <c r="AB18" s="466"/>
      <c r="AC18" s="366"/>
      <c r="AD18" s="367"/>
      <c r="AE18" s="367"/>
      <c r="AF18" s="367"/>
      <c r="AG18" s="367"/>
      <c r="AH18" s="367"/>
      <c r="AI18" s="367"/>
      <c r="AJ18" s="368"/>
      <c r="AK18" s="366"/>
      <c r="AL18" s="367"/>
      <c r="AM18" s="367"/>
      <c r="AN18" s="367"/>
      <c r="AO18" s="367"/>
      <c r="AP18" s="367"/>
      <c r="AQ18" s="367"/>
      <c r="AR18" s="368"/>
      <c r="AS18" s="366"/>
      <c r="AT18" s="367"/>
      <c r="AU18" s="367"/>
      <c r="AV18" s="367"/>
      <c r="AW18" s="367"/>
      <c r="AX18" s="367"/>
      <c r="AY18" s="367"/>
      <c r="AZ18" s="537"/>
    </row>
    <row r="19" spans="1:53" s="203" customFormat="1" ht="33" customHeight="1" thickBot="1" x14ac:dyDescent="0.3">
      <c r="A19" s="204"/>
      <c r="B19" s="538" t="s">
        <v>453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9"/>
      <c r="Z19" s="555" t="s">
        <v>306</v>
      </c>
      <c r="AA19" s="556"/>
      <c r="AB19" s="557"/>
      <c r="AC19" s="468">
        <f>+AC14-AC15+AC16-AC17+AC18</f>
        <v>10000</v>
      </c>
      <c r="AD19" s="469"/>
      <c r="AE19" s="469"/>
      <c r="AF19" s="469"/>
      <c r="AG19" s="469"/>
      <c r="AH19" s="469"/>
      <c r="AI19" s="469"/>
      <c r="AJ19" s="470"/>
      <c r="AK19" s="468">
        <f t="shared" ref="AK19" si="0">+AK14-AK15+AK16-AK17+AK18</f>
        <v>10000</v>
      </c>
      <c r="AL19" s="469"/>
      <c r="AM19" s="469"/>
      <c r="AN19" s="469"/>
      <c r="AO19" s="469"/>
      <c r="AP19" s="469"/>
      <c r="AQ19" s="469"/>
      <c r="AR19" s="470"/>
      <c r="AS19" s="468">
        <f t="shared" ref="AS19" si="1">+AS14-AS15+AS16-AS17+AS18</f>
        <v>10000</v>
      </c>
      <c r="AT19" s="469"/>
      <c r="AU19" s="469"/>
      <c r="AV19" s="469"/>
      <c r="AW19" s="469"/>
      <c r="AX19" s="469"/>
      <c r="AY19" s="469"/>
      <c r="AZ19" s="470"/>
    </row>
    <row r="20" spans="1:53" s="208" customFormat="1" ht="15.75" x14ac:dyDescent="0.25">
      <c r="A20" s="204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2"/>
      <c r="AA20" s="212"/>
      <c r="AB20" s="212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</row>
    <row r="21" spans="1:53" customFormat="1" x14ac:dyDescent="0.25">
      <c r="A21" s="75"/>
      <c r="B21" s="535" t="s">
        <v>498</v>
      </c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</row>
    <row r="22" spans="1:53" customFormat="1" ht="18" x14ac:dyDescent="0.25">
      <c r="A22" s="75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744"/>
      <c r="AN22" s="744"/>
      <c r="AO22" s="744"/>
      <c r="AP22" s="744"/>
      <c r="AQ22" s="744"/>
      <c r="AR22" s="744"/>
      <c r="AS22" s="744"/>
      <c r="AT22" s="744"/>
      <c r="AU22" s="744"/>
      <c r="AV22" s="744"/>
      <c r="AW22" s="744"/>
      <c r="AX22" s="744"/>
      <c r="AY22" s="744"/>
      <c r="AZ22" s="744"/>
    </row>
    <row r="23" spans="1:53" customFormat="1" ht="18" customHeight="1" x14ac:dyDescent="0.25">
      <c r="A23" s="745" t="s">
        <v>500</v>
      </c>
      <c r="B23" s="745"/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745"/>
      <c r="AM23" s="745"/>
      <c r="AN23" s="745"/>
      <c r="AO23" s="745"/>
      <c r="AP23" s="745"/>
      <c r="AQ23" s="745"/>
      <c r="AR23" s="745"/>
      <c r="AS23" s="745"/>
      <c r="AT23" s="745"/>
      <c r="AU23" s="745"/>
      <c r="AV23" s="745"/>
      <c r="AW23" s="745"/>
      <c r="AX23" s="745"/>
      <c r="AY23" s="745"/>
      <c r="AZ23" s="745"/>
    </row>
    <row r="24" spans="1:53" s="8" customFormat="1" ht="17.25" customHeight="1" x14ac:dyDescent="0.25">
      <c r="A24" s="460" t="s">
        <v>499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98"/>
      <c r="BA24" s="98"/>
    </row>
    <row r="25" spans="1:53" s="8" customFormat="1" ht="8.1" customHeight="1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</row>
    <row r="26" spans="1:53" s="8" customFormat="1" ht="17.25" customHeight="1" x14ac:dyDescent="0.25">
      <c r="A26" s="98"/>
      <c r="B26" s="401" t="s">
        <v>3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0" t="s">
        <v>72</v>
      </c>
      <c r="AA26" s="401"/>
      <c r="AB26" s="402"/>
      <c r="AC26" s="383" t="s">
        <v>5</v>
      </c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98"/>
    </row>
    <row r="27" spans="1:53" s="8" customFormat="1" ht="24.95" customHeight="1" x14ac:dyDescent="0.25">
      <c r="A27" s="98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4"/>
      <c r="Z27" s="455"/>
      <c r="AA27" s="453"/>
      <c r="AB27" s="454"/>
      <c r="AC27" s="400" t="str">
        <f>AC11</f>
        <v>на  2024 год
(на текущий 
финансовый год)</v>
      </c>
      <c r="AD27" s="401"/>
      <c r="AE27" s="401"/>
      <c r="AF27" s="401"/>
      <c r="AG27" s="401"/>
      <c r="AH27" s="401"/>
      <c r="AI27" s="401"/>
      <c r="AJ27" s="402"/>
      <c r="AK27" s="456" t="str">
        <f>AK11</f>
        <v>на  2025 год 
(на первый год 
планового периода)</v>
      </c>
      <c r="AL27" s="456"/>
      <c r="AM27" s="456"/>
      <c r="AN27" s="456"/>
      <c r="AO27" s="456"/>
      <c r="AP27" s="456"/>
      <c r="AQ27" s="456"/>
      <c r="AR27" s="456"/>
      <c r="AS27" s="401" t="str">
        <f>AS11</f>
        <v>на  2026 год 
(на второй год 
планового периода)</v>
      </c>
      <c r="AT27" s="401"/>
      <c r="AU27" s="401"/>
      <c r="AV27" s="401"/>
      <c r="AW27" s="401"/>
      <c r="AX27" s="401"/>
      <c r="AY27" s="401"/>
      <c r="AZ27" s="401"/>
      <c r="BA27" s="98"/>
    </row>
    <row r="28" spans="1:53" s="8" customFormat="1" ht="24.95" customHeight="1" x14ac:dyDescent="0.25">
      <c r="A28" s="98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6"/>
      <c r="Z28" s="405"/>
      <c r="AA28" s="404"/>
      <c r="AB28" s="406"/>
      <c r="AC28" s="405"/>
      <c r="AD28" s="404"/>
      <c r="AE28" s="404"/>
      <c r="AF28" s="404"/>
      <c r="AG28" s="404"/>
      <c r="AH28" s="404"/>
      <c r="AI28" s="404"/>
      <c r="AJ28" s="406"/>
      <c r="AK28" s="456"/>
      <c r="AL28" s="456"/>
      <c r="AM28" s="456"/>
      <c r="AN28" s="456"/>
      <c r="AO28" s="456"/>
      <c r="AP28" s="456"/>
      <c r="AQ28" s="456"/>
      <c r="AR28" s="456"/>
      <c r="AS28" s="404"/>
      <c r="AT28" s="404"/>
      <c r="AU28" s="404"/>
      <c r="AV28" s="404"/>
      <c r="AW28" s="404"/>
      <c r="AX28" s="404"/>
      <c r="AY28" s="404"/>
      <c r="AZ28" s="404"/>
      <c r="BA28" s="98"/>
    </row>
    <row r="29" spans="1:53" s="9" customFormat="1" ht="15" customHeight="1" x14ac:dyDescent="0.25">
      <c r="A29" s="96"/>
      <c r="B29" s="434">
        <v>1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5"/>
      <c r="Z29" s="436" t="s">
        <v>75</v>
      </c>
      <c r="AA29" s="434"/>
      <c r="AB29" s="434"/>
      <c r="AC29" s="436" t="s">
        <v>9</v>
      </c>
      <c r="AD29" s="434"/>
      <c r="AE29" s="434"/>
      <c r="AF29" s="434"/>
      <c r="AG29" s="434"/>
      <c r="AH29" s="434"/>
      <c r="AI29" s="434"/>
      <c r="AJ29" s="435"/>
      <c r="AK29" s="436" t="s">
        <v>10</v>
      </c>
      <c r="AL29" s="434"/>
      <c r="AM29" s="434"/>
      <c r="AN29" s="434"/>
      <c r="AO29" s="434"/>
      <c r="AP29" s="434"/>
      <c r="AQ29" s="434"/>
      <c r="AR29" s="435"/>
      <c r="AS29" s="436" t="s">
        <v>11</v>
      </c>
      <c r="AT29" s="434"/>
      <c r="AU29" s="434"/>
      <c r="AV29" s="434"/>
      <c r="AW29" s="434"/>
      <c r="AX29" s="434"/>
      <c r="AY29" s="434"/>
      <c r="AZ29" s="434"/>
      <c r="BA29" s="100"/>
    </row>
    <row r="30" spans="1:53" s="10" customFormat="1" ht="18" hidden="1" customHeight="1" x14ac:dyDescent="0.25">
      <c r="A30" s="98"/>
      <c r="B30" s="737" t="s">
        <v>301</v>
      </c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9"/>
      <c r="Z30" s="439" t="s">
        <v>221</v>
      </c>
      <c r="AA30" s="440"/>
      <c r="AB30" s="441"/>
      <c r="AC30" s="410"/>
      <c r="AD30" s="411"/>
      <c r="AE30" s="411"/>
      <c r="AF30" s="411"/>
      <c r="AG30" s="411"/>
      <c r="AH30" s="411"/>
      <c r="AI30" s="411"/>
      <c r="AJ30" s="412"/>
      <c r="AK30" s="410"/>
      <c r="AL30" s="411"/>
      <c r="AM30" s="411"/>
      <c r="AN30" s="411"/>
      <c r="AO30" s="411"/>
      <c r="AP30" s="411"/>
      <c r="AQ30" s="411"/>
      <c r="AR30" s="412"/>
      <c r="AS30" s="410"/>
      <c r="AT30" s="411"/>
      <c r="AU30" s="411"/>
      <c r="AV30" s="411"/>
      <c r="AW30" s="411"/>
      <c r="AX30" s="411"/>
      <c r="AY30" s="411"/>
      <c r="AZ30" s="413"/>
      <c r="BA30" s="98"/>
    </row>
    <row r="31" spans="1:53" s="10" customFormat="1" ht="18" customHeight="1" x14ac:dyDescent="0.25">
      <c r="A31" s="98"/>
      <c r="B31" s="737" t="s">
        <v>302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9"/>
      <c r="Z31" s="417" t="s">
        <v>224</v>
      </c>
      <c r="AA31" s="418"/>
      <c r="AB31" s="419"/>
      <c r="AC31" s="407">
        <v>0</v>
      </c>
      <c r="AD31" s="408"/>
      <c r="AE31" s="408"/>
      <c r="AF31" s="408"/>
      <c r="AG31" s="408"/>
      <c r="AH31" s="408"/>
      <c r="AI31" s="408"/>
      <c r="AJ31" s="409"/>
      <c r="AK31" s="407">
        <v>0</v>
      </c>
      <c r="AL31" s="408"/>
      <c r="AM31" s="408"/>
      <c r="AN31" s="408"/>
      <c r="AO31" s="408"/>
      <c r="AP31" s="408"/>
      <c r="AQ31" s="408"/>
      <c r="AR31" s="409"/>
      <c r="AS31" s="407">
        <v>0</v>
      </c>
      <c r="AT31" s="408"/>
      <c r="AU31" s="408"/>
      <c r="AV31" s="408"/>
      <c r="AW31" s="408"/>
      <c r="AX31" s="408"/>
      <c r="AY31" s="408"/>
      <c r="AZ31" s="416"/>
      <c r="BA31" s="98"/>
    </row>
    <row r="32" spans="1:53" s="10" customFormat="1" ht="33" customHeight="1" x14ac:dyDescent="0.25">
      <c r="A32" s="98"/>
      <c r="B32" s="740" t="s">
        <v>303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740"/>
      <c r="Y32" s="740"/>
      <c r="Z32" s="417" t="s">
        <v>237</v>
      </c>
      <c r="AA32" s="418"/>
      <c r="AB32" s="419"/>
      <c r="AC32" s="407">
        <f>AC16</f>
        <v>10000</v>
      </c>
      <c r="AD32" s="408"/>
      <c r="AE32" s="408"/>
      <c r="AF32" s="408"/>
      <c r="AG32" s="408"/>
      <c r="AH32" s="408"/>
      <c r="AI32" s="408"/>
      <c r="AJ32" s="409"/>
      <c r="AK32" s="407">
        <f>AK16</f>
        <v>10000</v>
      </c>
      <c r="AL32" s="408"/>
      <c r="AM32" s="408"/>
      <c r="AN32" s="408"/>
      <c r="AO32" s="408"/>
      <c r="AP32" s="408"/>
      <c r="AQ32" s="408"/>
      <c r="AR32" s="409"/>
      <c r="AS32" s="407">
        <f>AS16</f>
        <v>10000</v>
      </c>
      <c r="AT32" s="408"/>
      <c r="AU32" s="408"/>
      <c r="AV32" s="408"/>
      <c r="AW32" s="408"/>
      <c r="AX32" s="408"/>
      <c r="AY32" s="408"/>
      <c r="AZ32" s="416"/>
      <c r="BA32" s="98"/>
    </row>
    <row r="33" spans="1:53" s="10" customFormat="1" ht="44.25" hidden="1" customHeight="1" x14ac:dyDescent="0.25">
      <c r="A33" s="98"/>
      <c r="B33" s="737" t="s">
        <v>304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9"/>
      <c r="Z33" s="417" t="s">
        <v>241</v>
      </c>
      <c r="AA33" s="418"/>
      <c r="AB33" s="419"/>
      <c r="AC33" s="383"/>
      <c r="AD33" s="384"/>
      <c r="AE33" s="384"/>
      <c r="AF33" s="384"/>
      <c r="AG33" s="384"/>
      <c r="AH33" s="384"/>
      <c r="AI33" s="384"/>
      <c r="AJ33" s="385"/>
      <c r="AK33" s="383"/>
      <c r="AL33" s="384"/>
      <c r="AM33" s="384"/>
      <c r="AN33" s="384"/>
      <c r="AO33" s="384"/>
      <c r="AP33" s="384"/>
      <c r="AQ33" s="384"/>
      <c r="AR33" s="385"/>
      <c r="AS33" s="383"/>
      <c r="AT33" s="384"/>
      <c r="AU33" s="384"/>
      <c r="AV33" s="384"/>
      <c r="AW33" s="384"/>
      <c r="AX33" s="384"/>
      <c r="AY33" s="384"/>
      <c r="AZ33" s="386"/>
      <c r="BA33" s="98"/>
    </row>
    <row r="34" spans="1:53" s="10" customFormat="1" ht="33" hidden="1" customHeight="1" x14ac:dyDescent="0.25">
      <c r="A34" s="98"/>
      <c r="B34" s="737" t="s">
        <v>472</v>
      </c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9"/>
      <c r="Z34" s="417" t="s">
        <v>260</v>
      </c>
      <c r="AA34" s="418" t="s">
        <v>260</v>
      </c>
      <c r="AB34" s="419"/>
      <c r="AC34" s="213"/>
      <c r="AD34" s="214"/>
      <c r="AE34" s="214"/>
      <c r="AF34" s="214"/>
      <c r="AG34" s="214"/>
      <c r="AH34" s="214"/>
      <c r="AI34" s="214"/>
      <c r="AJ34" s="215"/>
      <c r="AK34" s="213"/>
      <c r="AL34" s="214"/>
      <c r="AM34" s="214"/>
      <c r="AN34" s="214"/>
      <c r="AO34" s="214"/>
      <c r="AP34" s="214"/>
      <c r="AQ34" s="214"/>
      <c r="AR34" s="215"/>
      <c r="AS34" s="213"/>
      <c r="AT34" s="214"/>
      <c r="AU34" s="214"/>
      <c r="AV34" s="214"/>
      <c r="AW34" s="214"/>
      <c r="AX34" s="214"/>
      <c r="AY34" s="214"/>
      <c r="AZ34" s="216"/>
      <c r="BA34" s="98"/>
    </row>
    <row r="35" spans="1:53" s="10" customFormat="1" ht="27.75" hidden="1" customHeight="1" x14ac:dyDescent="0.25">
      <c r="A35" s="98"/>
      <c r="B35" s="737" t="s">
        <v>473</v>
      </c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9"/>
      <c r="Z35" s="417" t="s">
        <v>306</v>
      </c>
      <c r="AA35" s="418" t="s">
        <v>478</v>
      </c>
      <c r="AB35" s="419"/>
      <c r="AC35" s="213"/>
      <c r="AD35" s="214"/>
      <c r="AE35" s="214"/>
      <c r="AF35" s="214"/>
      <c r="AG35" s="214"/>
      <c r="AH35" s="214"/>
      <c r="AI35" s="214"/>
      <c r="AJ35" s="215"/>
      <c r="AK35" s="213"/>
      <c r="AL35" s="214"/>
      <c r="AM35" s="214"/>
      <c r="AN35" s="214"/>
      <c r="AO35" s="214"/>
      <c r="AP35" s="214"/>
      <c r="AQ35" s="214"/>
      <c r="AR35" s="215"/>
      <c r="AS35" s="213"/>
      <c r="AT35" s="214"/>
      <c r="AU35" s="214"/>
      <c r="AV35" s="214"/>
      <c r="AW35" s="214"/>
      <c r="AX35" s="214"/>
      <c r="AY35" s="214"/>
      <c r="AZ35" s="216"/>
      <c r="BA35" s="98"/>
    </row>
    <row r="36" spans="1:53" s="10" customFormat="1" hidden="1" x14ac:dyDescent="0.25">
      <c r="A36" s="98"/>
      <c r="B36" s="737" t="s">
        <v>474</v>
      </c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9"/>
      <c r="Z36" s="417" t="s">
        <v>307</v>
      </c>
      <c r="AA36" s="418"/>
      <c r="AB36" s="419"/>
      <c r="AC36" s="213"/>
      <c r="AD36" s="214"/>
      <c r="AE36" s="214"/>
      <c r="AF36" s="214"/>
      <c r="AG36" s="214"/>
      <c r="AH36" s="214"/>
      <c r="AI36" s="214"/>
      <c r="AJ36" s="215"/>
      <c r="AK36" s="213"/>
      <c r="AL36" s="214"/>
      <c r="AM36" s="214"/>
      <c r="AN36" s="214"/>
      <c r="AO36" s="214"/>
      <c r="AP36" s="214"/>
      <c r="AQ36" s="214"/>
      <c r="AR36" s="215"/>
      <c r="AS36" s="213"/>
      <c r="AT36" s="214"/>
      <c r="AU36" s="214"/>
      <c r="AV36" s="214"/>
      <c r="AW36" s="214"/>
      <c r="AX36" s="214"/>
      <c r="AY36" s="214"/>
      <c r="AZ36" s="216"/>
      <c r="BA36" s="98"/>
    </row>
    <row r="37" spans="1:53" s="10" customFormat="1" ht="30" hidden="1" customHeight="1" x14ac:dyDescent="0.25">
      <c r="A37" s="98"/>
      <c r="B37" s="737" t="s">
        <v>475</v>
      </c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8"/>
      <c r="W37" s="738"/>
      <c r="X37" s="738"/>
      <c r="Y37" s="739"/>
      <c r="Z37" s="417" t="s">
        <v>451</v>
      </c>
      <c r="AA37" s="418"/>
      <c r="AB37" s="419"/>
      <c r="AC37" s="213"/>
      <c r="AD37" s="214"/>
      <c r="AE37" s="214"/>
      <c r="AF37" s="214"/>
      <c r="AG37" s="214"/>
      <c r="AH37" s="214"/>
      <c r="AI37" s="214"/>
      <c r="AJ37" s="215"/>
      <c r="AK37" s="213"/>
      <c r="AL37" s="214"/>
      <c r="AM37" s="214"/>
      <c r="AN37" s="214"/>
      <c r="AO37" s="214"/>
      <c r="AP37" s="214"/>
      <c r="AQ37" s="214"/>
      <c r="AR37" s="215"/>
      <c r="AS37" s="213"/>
      <c r="AT37" s="214"/>
      <c r="AU37" s="214"/>
      <c r="AV37" s="214"/>
      <c r="AW37" s="214"/>
      <c r="AX37" s="214"/>
      <c r="AY37" s="214"/>
      <c r="AZ37" s="216"/>
      <c r="BA37" s="98"/>
    </row>
    <row r="38" spans="1:53" s="10" customFormat="1" ht="27" hidden="1" customHeight="1" x14ac:dyDescent="0.25">
      <c r="A38" s="98"/>
      <c r="B38" s="737" t="s">
        <v>476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9"/>
      <c r="Z38" s="417" t="s">
        <v>465</v>
      </c>
      <c r="AA38" s="418"/>
      <c r="AB38" s="419"/>
      <c r="AC38" s="213"/>
      <c r="AD38" s="214"/>
      <c r="AE38" s="214"/>
      <c r="AF38" s="214"/>
      <c r="AG38" s="214"/>
      <c r="AH38" s="214"/>
      <c r="AI38" s="214"/>
      <c r="AJ38" s="215"/>
      <c r="AK38" s="213"/>
      <c r="AL38" s="214"/>
      <c r="AM38" s="214"/>
      <c r="AN38" s="214"/>
      <c r="AO38" s="214"/>
      <c r="AP38" s="214"/>
      <c r="AQ38" s="214"/>
      <c r="AR38" s="215"/>
      <c r="AS38" s="213"/>
      <c r="AT38" s="214"/>
      <c r="AU38" s="214"/>
      <c r="AV38" s="214"/>
      <c r="AW38" s="214"/>
      <c r="AX38" s="214"/>
      <c r="AY38" s="214"/>
      <c r="AZ38" s="216"/>
      <c r="BA38" s="98"/>
    </row>
    <row r="39" spans="1:53" s="10" customFormat="1" ht="28.5" hidden="1" customHeight="1" x14ac:dyDescent="0.25">
      <c r="A39" s="98"/>
      <c r="B39" s="737" t="s">
        <v>477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9"/>
      <c r="Z39" s="417"/>
      <c r="AA39" s="418"/>
      <c r="AB39" s="419"/>
      <c r="AC39" s="213"/>
      <c r="AD39" s="214"/>
      <c r="AE39" s="214"/>
      <c r="AF39" s="214"/>
      <c r="AG39" s="214"/>
      <c r="AH39" s="214"/>
      <c r="AI39" s="214"/>
      <c r="AJ39" s="215"/>
      <c r="AK39" s="213"/>
      <c r="AL39" s="214"/>
      <c r="AM39" s="214"/>
      <c r="AN39" s="214"/>
      <c r="AO39" s="214"/>
      <c r="AP39" s="214"/>
      <c r="AQ39" s="214"/>
      <c r="AR39" s="215"/>
      <c r="AS39" s="213"/>
      <c r="AT39" s="214"/>
      <c r="AU39" s="214"/>
      <c r="AV39" s="214"/>
      <c r="AW39" s="214"/>
      <c r="AX39" s="214"/>
      <c r="AY39" s="214"/>
      <c r="AZ39" s="216"/>
      <c r="BA39" s="98"/>
    </row>
    <row r="40" spans="1:53" s="10" customFormat="1" ht="18" hidden="1" customHeight="1" x14ac:dyDescent="0.25">
      <c r="A40" s="98"/>
      <c r="B40" s="741" t="s">
        <v>305</v>
      </c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2"/>
      <c r="T40" s="742"/>
      <c r="U40" s="742"/>
      <c r="V40" s="742"/>
      <c r="W40" s="742"/>
      <c r="X40" s="742"/>
      <c r="Y40" s="743"/>
      <c r="Z40" s="417"/>
      <c r="AA40" s="418"/>
      <c r="AB40" s="419"/>
      <c r="AC40" s="383"/>
      <c r="AD40" s="384"/>
      <c r="AE40" s="384"/>
      <c r="AF40" s="384"/>
      <c r="AG40" s="384"/>
      <c r="AH40" s="384"/>
      <c r="AI40" s="384"/>
      <c r="AJ40" s="385"/>
      <c r="AK40" s="383"/>
      <c r="AL40" s="384"/>
      <c r="AM40" s="384"/>
      <c r="AN40" s="384"/>
      <c r="AO40" s="384"/>
      <c r="AP40" s="384"/>
      <c r="AQ40" s="384"/>
      <c r="AR40" s="385"/>
      <c r="AS40" s="383"/>
      <c r="AT40" s="384"/>
      <c r="AU40" s="384"/>
      <c r="AV40" s="384"/>
      <c r="AW40" s="384"/>
      <c r="AX40" s="384"/>
      <c r="AY40" s="384"/>
      <c r="AZ40" s="386"/>
      <c r="BA40" s="98"/>
    </row>
    <row r="41" spans="1:53" s="8" customFormat="1" ht="18" customHeight="1" thickBot="1" x14ac:dyDescent="0.3">
      <c r="A41" s="98"/>
      <c r="B41" s="420" t="s">
        <v>58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2"/>
      <c r="Z41" s="423" t="s">
        <v>244</v>
      </c>
      <c r="AA41" s="424"/>
      <c r="AB41" s="425"/>
      <c r="AC41" s="734">
        <f>SUM(AC30:AJ40)</f>
        <v>10000</v>
      </c>
      <c r="AD41" s="735"/>
      <c r="AE41" s="735"/>
      <c r="AF41" s="735"/>
      <c r="AG41" s="735"/>
      <c r="AH41" s="735"/>
      <c r="AI41" s="735"/>
      <c r="AJ41" s="736"/>
      <c r="AK41" s="734">
        <f t="shared" ref="AK41" si="2">SUM(AK30:AR40)</f>
        <v>10000</v>
      </c>
      <c r="AL41" s="735"/>
      <c r="AM41" s="735"/>
      <c r="AN41" s="735"/>
      <c r="AO41" s="735"/>
      <c r="AP41" s="735"/>
      <c r="AQ41" s="735"/>
      <c r="AR41" s="736"/>
      <c r="AS41" s="734">
        <f t="shared" ref="AS41" si="3">SUM(AS30:AZ40)</f>
        <v>10000</v>
      </c>
      <c r="AT41" s="735"/>
      <c r="AU41" s="735"/>
      <c r="AV41" s="735"/>
      <c r="AW41" s="735"/>
      <c r="AX41" s="735"/>
      <c r="AY41" s="735"/>
      <c r="AZ41" s="736"/>
      <c r="BA41" s="98"/>
    </row>
    <row r="42" spans="1:53" s="10" customFormat="1" ht="15" customHeight="1" x14ac:dyDescent="0.25">
      <c r="A42" s="9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98"/>
      <c r="AA42" s="98"/>
      <c r="AB42" s="98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98"/>
    </row>
    <row r="43" spans="1:53" s="10" customFormat="1" ht="9" customHeight="1" x14ac:dyDescent="0.25">
      <c r="A43" s="98"/>
      <c r="BA43" s="98"/>
    </row>
    <row r="44" spans="1:53" s="10" customFormat="1" ht="18" hidden="1" customHeight="1" x14ac:dyDescent="0.25">
      <c r="A44" s="98"/>
      <c r="B44" s="460" t="s">
        <v>502</v>
      </c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98"/>
    </row>
    <row r="45" spans="1:53" s="10" customFormat="1" ht="18" hidden="1" customHeight="1" x14ac:dyDescent="0.25">
      <c r="A45" s="98"/>
      <c r="B45" s="460" t="s">
        <v>582</v>
      </c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460"/>
      <c r="BA45" s="98"/>
    </row>
    <row r="46" spans="1:53" s="8" customFormat="1" ht="7.5" hidden="1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</row>
    <row r="47" spans="1:53" s="8" customFormat="1" ht="12.75" hidden="1" customHeight="1" x14ac:dyDescent="0.25">
      <c r="A47" s="99"/>
      <c r="B47" s="385" t="s">
        <v>3</v>
      </c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 t="s">
        <v>4</v>
      </c>
      <c r="S47" s="456"/>
      <c r="T47" s="456" t="s">
        <v>96</v>
      </c>
      <c r="U47" s="456"/>
      <c r="V47" s="456"/>
      <c r="W47" s="456"/>
      <c r="X47" s="456"/>
      <c r="Y47" s="456"/>
      <c r="Z47" s="456"/>
      <c r="AA47" s="456"/>
      <c r="AB47" s="456"/>
      <c r="AC47" s="456" t="s">
        <v>325</v>
      </c>
      <c r="AD47" s="456"/>
      <c r="AE47" s="456"/>
      <c r="AF47" s="456"/>
      <c r="AG47" s="456"/>
      <c r="AH47" s="456"/>
      <c r="AI47" s="456"/>
      <c r="AJ47" s="456" t="s">
        <v>186</v>
      </c>
      <c r="AK47" s="456"/>
      <c r="AL47" s="456"/>
      <c r="AM47" s="456"/>
      <c r="AN47" s="456"/>
      <c r="AO47" s="456"/>
      <c r="AP47" s="456"/>
      <c r="AQ47" s="456"/>
      <c r="AR47" s="456" t="s">
        <v>361</v>
      </c>
      <c r="AS47" s="456"/>
      <c r="AT47" s="456"/>
      <c r="AU47" s="456"/>
      <c r="AV47" s="456"/>
      <c r="AW47" s="456"/>
      <c r="AX47" s="456"/>
      <c r="AY47" s="456"/>
      <c r="AZ47" s="383"/>
      <c r="BA47" s="98"/>
    </row>
    <row r="48" spans="1:53" s="8" customFormat="1" ht="12.75" hidden="1" customHeight="1" x14ac:dyDescent="0.25">
      <c r="A48" s="99"/>
      <c r="B48" s="385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383"/>
      <c r="BA48" s="98"/>
    </row>
    <row r="49" spans="1:53" s="8" customFormat="1" ht="12.75" hidden="1" customHeight="1" x14ac:dyDescent="0.25">
      <c r="A49" s="99"/>
      <c r="B49" s="385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383"/>
      <c r="BA49" s="98"/>
    </row>
    <row r="50" spans="1:53" s="8" customFormat="1" ht="12.75" hidden="1" customHeight="1" x14ac:dyDescent="0.25">
      <c r="A50" s="99"/>
      <c r="B50" s="385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383"/>
      <c r="BA50" s="98"/>
    </row>
    <row r="51" spans="1:53" s="8" customFormat="1" ht="15" hidden="1" customHeight="1" thickBot="1" x14ac:dyDescent="0.3">
      <c r="A51" s="98"/>
      <c r="B51" s="402">
        <v>1</v>
      </c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400">
        <v>2</v>
      </c>
      <c r="S51" s="402"/>
      <c r="T51" s="600">
        <v>3</v>
      </c>
      <c r="U51" s="600"/>
      <c r="V51" s="600"/>
      <c r="W51" s="600"/>
      <c r="X51" s="600"/>
      <c r="Y51" s="600"/>
      <c r="Z51" s="600"/>
      <c r="AA51" s="600"/>
      <c r="AB51" s="600"/>
      <c r="AC51" s="600">
        <v>4</v>
      </c>
      <c r="AD51" s="600"/>
      <c r="AE51" s="600"/>
      <c r="AF51" s="600"/>
      <c r="AG51" s="600"/>
      <c r="AH51" s="600"/>
      <c r="AI51" s="600"/>
      <c r="AJ51" s="600">
        <v>5</v>
      </c>
      <c r="AK51" s="600"/>
      <c r="AL51" s="600"/>
      <c r="AM51" s="600"/>
      <c r="AN51" s="600"/>
      <c r="AO51" s="600"/>
      <c r="AP51" s="600"/>
      <c r="AQ51" s="600"/>
      <c r="AR51" s="574">
        <v>6</v>
      </c>
      <c r="AS51" s="574"/>
      <c r="AT51" s="574"/>
      <c r="AU51" s="574"/>
      <c r="AV51" s="574"/>
      <c r="AW51" s="574"/>
      <c r="AX51" s="574"/>
      <c r="AY51" s="574"/>
      <c r="AZ51" s="373"/>
      <c r="BA51" s="106"/>
    </row>
    <row r="52" spans="1:53" s="8" customFormat="1" ht="33" hidden="1" customHeight="1" x14ac:dyDescent="0.25">
      <c r="A52" s="98"/>
      <c r="B52" s="713" t="s">
        <v>78</v>
      </c>
      <c r="C52" s="714"/>
      <c r="D52" s="714"/>
      <c r="E52" s="714"/>
      <c r="F52" s="714"/>
      <c r="G52" s="714"/>
      <c r="H52" s="714"/>
      <c r="I52" s="714"/>
      <c r="J52" s="714"/>
      <c r="K52" s="714"/>
      <c r="L52" s="714"/>
      <c r="M52" s="714"/>
      <c r="N52" s="714"/>
      <c r="O52" s="714"/>
      <c r="P52" s="714"/>
      <c r="Q52" s="715"/>
      <c r="R52" s="716">
        <v>100</v>
      </c>
      <c r="S52" s="717"/>
      <c r="T52" s="718" t="s">
        <v>633</v>
      </c>
      <c r="U52" s="718"/>
      <c r="V52" s="718"/>
      <c r="W52" s="718"/>
      <c r="X52" s="718"/>
      <c r="Y52" s="718"/>
      <c r="Z52" s="718"/>
      <c r="AA52" s="718"/>
      <c r="AB52" s="718"/>
      <c r="AC52" s="686">
        <v>4</v>
      </c>
      <c r="AD52" s="686"/>
      <c r="AE52" s="686"/>
      <c r="AF52" s="686"/>
      <c r="AG52" s="686"/>
      <c r="AH52" s="686"/>
      <c r="AI52" s="686"/>
      <c r="AJ52" s="581">
        <v>5</v>
      </c>
      <c r="AK52" s="581"/>
      <c r="AL52" s="581"/>
      <c r="AM52" s="581"/>
      <c r="AN52" s="581"/>
      <c r="AO52" s="581"/>
      <c r="AP52" s="581"/>
      <c r="AQ52" s="581"/>
      <c r="AR52" s="456">
        <f>+T52*AC52*AJ52</f>
        <v>11000</v>
      </c>
      <c r="AS52" s="456"/>
      <c r="AT52" s="456"/>
      <c r="AU52" s="456"/>
      <c r="AV52" s="456"/>
      <c r="AW52" s="456"/>
      <c r="AX52" s="456"/>
      <c r="AY52" s="456"/>
      <c r="AZ52" s="588"/>
      <c r="BA52" s="98"/>
    </row>
    <row r="53" spans="1:53" s="8" customFormat="1" ht="18" hidden="1" customHeight="1" x14ac:dyDescent="0.25">
      <c r="A53" s="98"/>
      <c r="B53" s="708" t="s">
        <v>79</v>
      </c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10"/>
      <c r="R53" s="711">
        <v>110</v>
      </c>
      <c r="S53" s="712"/>
      <c r="T53" s="444" t="s">
        <v>633</v>
      </c>
      <c r="U53" s="444"/>
      <c r="V53" s="444"/>
      <c r="W53" s="444"/>
      <c r="X53" s="444"/>
      <c r="Y53" s="444"/>
      <c r="Z53" s="444"/>
      <c r="AA53" s="444"/>
      <c r="AB53" s="444"/>
      <c r="AC53" s="687">
        <v>4</v>
      </c>
      <c r="AD53" s="687"/>
      <c r="AE53" s="687"/>
      <c r="AF53" s="687"/>
      <c r="AG53" s="687"/>
      <c r="AH53" s="687"/>
      <c r="AI53" s="687"/>
      <c r="AJ53" s="456">
        <v>5</v>
      </c>
      <c r="AK53" s="456"/>
      <c r="AL53" s="456"/>
      <c r="AM53" s="456"/>
      <c r="AN53" s="456"/>
      <c r="AO53" s="456"/>
      <c r="AP53" s="456"/>
      <c r="AQ53" s="456"/>
      <c r="AR53" s="456">
        <f>+T53*AC53*AJ53</f>
        <v>11000</v>
      </c>
      <c r="AS53" s="456"/>
      <c r="AT53" s="456"/>
      <c r="AU53" s="456"/>
      <c r="AV53" s="456"/>
      <c r="AW53" s="456"/>
      <c r="AX53" s="456"/>
      <c r="AY53" s="456"/>
      <c r="AZ53" s="588"/>
      <c r="BA53" s="98"/>
    </row>
    <row r="54" spans="1:53" s="8" customFormat="1" ht="18" hidden="1" customHeight="1" thickBot="1" x14ac:dyDescent="0.3">
      <c r="A54" s="98"/>
      <c r="B54" s="702" t="s">
        <v>80</v>
      </c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4"/>
      <c r="R54" s="705">
        <v>111</v>
      </c>
      <c r="S54" s="706"/>
      <c r="T54" s="707" t="s">
        <v>631</v>
      </c>
      <c r="U54" s="707"/>
      <c r="V54" s="707"/>
      <c r="W54" s="707"/>
      <c r="X54" s="707"/>
      <c r="Y54" s="707"/>
      <c r="Z54" s="707"/>
      <c r="AA54" s="707"/>
      <c r="AB54" s="707"/>
      <c r="AC54" s="623">
        <v>0</v>
      </c>
      <c r="AD54" s="623"/>
      <c r="AE54" s="623"/>
      <c r="AF54" s="623"/>
      <c r="AG54" s="623"/>
      <c r="AH54" s="623"/>
      <c r="AI54" s="623"/>
      <c r="AJ54" s="574">
        <v>0</v>
      </c>
      <c r="AK54" s="574"/>
      <c r="AL54" s="574"/>
      <c r="AM54" s="574"/>
      <c r="AN54" s="574"/>
      <c r="AO54" s="574"/>
      <c r="AP54" s="574"/>
      <c r="AQ54" s="574"/>
      <c r="AR54" s="456">
        <f>+T54*AC54*AJ54</f>
        <v>0</v>
      </c>
      <c r="AS54" s="456"/>
      <c r="AT54" s="456"/>
      <c r="AU54" s="456"/>
      <c r="AV54" s="456"/>
      <c r="AW54" s="456"/>
      <c r="AX54" s="456"/>
      <c r="AY54" s="456"/>
      <c r="AZ54" s="588"/>
      <c r="BA54" s="98"/>
    </row>
    <row r="55" spans="1:53" ht="15" hidden="1" customHeight="1" x14ac:dyDescent="0.25"/>
    <row r="56" spans="1:53" s="10" customFormat="1" ht="15" hidden="1" customHeight="1" x14ac:dyDescent="0.25">
      <c r="A56" s="98"/>
      <c r="B56" s="460" t="s">
        <v>632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98"/>
    </row>
    <row r="57" spans="1:53" s="8" customFormat="1" ht="7.5" hidden="1" customHeight="1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</row>
    <row r="58" spans="1:53" s="8" customFormat="1" ht="12.75" hidden="1" customHeight="1" x14ac:dyDescent="0.25">
      <c r="A58" s="99"/>
      <c r="B58" s="385" t="s">
        <v>3</v>
      </c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 t="s">
        <v>4</v>
      </c>
      <c r="S58" s="456"/>
      <c r="T58" s="456" t="s">
        <v>96</v>
      </c>
      <c r="U58" s="456"/>
      <c r="V58" s="456"/>
      <c r="W58" s="456"/>
      <c r="X58" s="456"/>
      <c r="Y58" s="456"/>
      <c r="Z58" s="456"/>
      <c r="AA58" s="456"/>
      <c r="AB58" s="456"/>
      <c r="AC58" s="456" t="s">
        <v>325</v>
      </c>
      <c r="AD58" s="456"/>
      <c r="AE58" s="456"/>
      <c r="AF58" s="456"/>
      <c r="AG58" s="456"/>
      <c r="AH58" s="456"/>
      <c r="AI58" s="456"/>
      <c r="AJ58" s="456" t="s">
        <v>186</v>
      </c>
      <c r="AK58" s="456"/>
      <c r="AL58" s="456"/>
      <c r="AM58" s="456"/>
      <c r="AN58" s="456"/>
      <c r="AO58" s="456"/>
      <c r="AP58" s="456"/>
      <c r="AQ58" s="456"/>
      <c r="AR58" s="456" t="s">
        <v>361</v>
      </c>
      <c r="AS58" s="456"/>
      <c r="AT58" s="456"/>
      <c r="AU58" s="456"/>
      <c r="AV58" s="456"/>
      <c r="AW58" s="456"/>
      <c r="AX58" s="456"/>
      <c r="AY58" s="456"/>
      <c r="AZ58" s="383"/>
      <c r="BA58" s="98"/>
    </row>
    <row r="59" spans="1:53" s="8" customFormat="1" ht="12.75" hidden="1" customHeight="1" x14ac:dyDescent="0.25">
      <c r="A59" s="99"/>
      <c r="B59" s="385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383"/>
      <c r="BA59" s="98"/>
    </row>
    <row r="60" spans="1:53" s="8" customFormat="1" ht="12.75" hidden="1" customHeight="1" x14ac:dyDescent="0.25">
      <c r="A60" s="99"/>
      <c r="B60" s="385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383"/>
      <c r="BA60" s="98"/>
    </row>
    <row r="61" spans="1:53" s="8" customFormat="1" ht="12.75" hidden="1" customHeight="1" x14ac:dyDescent="0.25">
      <c r="A61" s="99"/>
      <c r="B61" s="385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383"/>
      <c r="BA61" s="98"/>
    </row>
    <row r="62" spans="1:53" s="8" customFormat="1" ht="15" hidden="1" customHeight="1" thickBot="1" x14ac:dyDescent="0.3">
      <c r="A62" s="98"/>
      <c r="B62" s="402">
        <v>1</v>
      </c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400">
        <v>2</v>
      </c>
      <c r="S62" s="402"/>
      <c r="T62" s="600">
        <v>3</v>
      </c>
      <c r="U62" s="600"/>
      <c r="V62" s="600"/>
      <c r="W62" s="600"/>
      <c r="X62" s="600"/>
      <c r="Y62" s="600"/>
      <c r="Z62" s="600"/>
      <c r="AA62" s="600"/>
      <c r="AB62" s="600"/>
      <c r="AC62" s="600">
        <v>4</v>
      </c>
      <c r="AD62" s="600"/>
      <c r="AE62" s="600"/>
      <c r="AF62" s="600"/>
      <c r="AG62" s="600"/>
      <c r="AH62" s="600"/>
      <c r="AI62" s="600"/>
      <c r="AJ62" s="600">
        <v>5</v>
      </c>
      <c r="AK62" s="600"/>
      <c r="AL62" s="600"/>
      <c r="AM62" s="600"/>
      <c r="AN62" s="600"/>
      <c r="AO62" s="600"/>
      <c r="AP62" s="600"/>
      <c r="AQ62" s="600"/>
      <c r="AR62" s="574">
        <v>6</v>
      </c>
      <c r="AS62" s="574"/>
      <c r="AT62" s="574"/>
      <c r="AU62" s="574"/>
      <c r="AV62" s="574"/>
      <c r="AW62" s="574"/>
      <c r="AX62" s="574"/>
      <c r="AY62" s="574"/>
      <c r="AZ62" s="373"/>
      <c r="BA62" s="106"/>
    </row>
    <row r="63" spans="1:53" s="8" customFormat="1" ht="33" hidden="1" customHeight="1" x14ac:dyDescent="0.25">
      <c r="A63" s="98"/>
      <c r="B63" s="713" t="s">
        <v>78</v>
      </c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5"/>
      <c r="R63" s="716">
        <v>100</v>
      </c>
      <c r="S63" s="717"/>
      <c r="T63" s="718"/>
      <c r="U63" s="718"/>
      <c r="V63" s="718"/>
      <c r="W63" s="718"/>
      <c r="X63" s="718"/>
      <c r="Y63" s="718"/>
      <c r="Z63" s="718"/>
      <c r="AA63" s="718"/>
      <c r="AB63" s="718"/>
      <c r="AC63" s="686"/>
      <c r="AD63" s="686"/>
      <c r="AE63" s="686"/>
      <c r="AF63" s="686"/>
      <c r="AG63" s="686"/>
      <c r="AH63" s="686"/>
      <c r="AI63" s="686"/>
      <c r="AJ63" s="581"/>
      <c r="AK63" s="581"/>
      <c r="AL63" s="581"/>
      <c r="AM63" s="581"/>
      <c r="AN63" s="581"/>
      <c r="AO63" s="581"/>
      <c r="AP63" s="581"/>
      <c r="AQ63" s="581"/>
      <c r="AR63" s="581"/>
      <c r="AS63" s="581"/>
      <c r="AT63" s="581"/>
      <c r="AU63" s="581"/>
      <c r="AV63" s="581"/>
      <c r="AW63" s="581"/>
      <c r="AX63" s="581"/>
      <c r="AY63" s="581"/>
      <c r="AZ63" s="582"/>
      <c r="BA63" s="98"/>
    </row>
    <row r="64" spans="1:53" s="8" customFormat="1" ht="18" hidden="1" customHeight="1" x14ac:dyDescent="0.25">
      <c r="A64" s="98"/>
      <c r="B64" s="708" t="s">
        <v>79</v>
      </c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10"/>
      <c r="R64" s="711">
        <v>110</v>
      </c>
      <c r="S64" s="712"/>
      <c r="T64" s="444"/>
      <c r="U64" s="444"/>
      <c r="V64" s="444"/>
      <c r="W64" s="444"/>
      <c r="X64" s="444"/>
      <c r="Y64" s="444"/>
      <c r="Z64" s="444"/>
      <c r="AA64" s="444"/>
      <c r="AB64" s="444"/>
      <c r="AC64" s="687"/>
      <c r="AD64" s="687"/>
      <c r="AE64" s="687"/>
      <c r="AF64" s="687"/>
      <c r="AG64" s="687"/>
      <c r="AH64" s="687"/>
      <c r="AI64" s="687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588"/>
      <c r="BA64" s="98"/>
    </row>
    <row r="65" spans="1:53" s="8" customFormat="1" ht="18" hidden="1" customHeight="1" thickBot="1" x14ac:dyDescent="0.3">
      <c r="A65" s="98"/>
      <c r="B65" s="702" t="s">
        <v>80</v>
      </c>
      <c r="C65" s="703"/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3"/>
      <c r="O65" s="703"/>
      <c r="P65" s="703"/>
      <c r="Q65" s="704"/>
      <c r="R65" s="705">
        <v>111</v>
      </c>
      <c r="S65" s="706"/>
      <c r="T65" s="707"/>
      <c r="U65" s="707"/>
      <c r="V65" s="707"/>
      <c r="W65" s="707"/>
      <c r="X65" s="707"/>
      <c r="Y65" s="707"/>
      <c r="Z65" s="707"/>
      <c r="AA65" s="707"/>
      <c r="AB65" s="707"/>
      <c r="AC65" s="623"/>
      <c r="AD65" s="623"/>
      <c r="AE65" s="623"/>
      <c r="AF65" s="623"/>
      <c r="AG65" s="623"/>
      <c r="AH65" s="623"/>
      <c r="AI65" s="623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5"/>
      <c r="BA65" s="98"/>
    </row>
    <row r="66" spans="1:53" s="8" customFormat="1" ht="15" hidden="1" customHeight="1" x14ac:dyDescent="0.25">
      <c r="A66" s="98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08"/>
      <c r="S66" s="108"/>
      <c r="T66" s="109"/>
      <c r="U66" s="109"/>
      <c r="V66" s="109"/>
      <c r="W66" s="109"/>
      <c r="X66" s="109"/>
      <c r="Y66" s="109"/>
      <c r="Z66" s="109"/>
      <c r="AA66" s="109"/>
      <c r="AB66" s="109"/>
      <c r="AC66" s="110"/>
      <c r="AD66" s="110"/>
      <c r="AE66" s="110"/>
      <c r="AF66" s="110"/>
      <c r="AG66" s="110"/>
      <c r="AH66" s="110"/>
      <c r="AI66" s="110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98"/>
    </row>
    <row r="67" spans="1:53" s="10" customFormat="1" ht="18" hidden="1" customHeight="1" x14ac:dyDescent="0.25">
      <c r="A67" s="98"/>
      <c r="B67" s="460" t="s">
        <v>807</v>
      </c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98"/>
    </row>
    <row r="68" spans="1:53" s="8" customFormat="1" ht="7.5" hidden="1" customHeight="1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</row>
    <row r="69" spans="1:53" s="8" customFormat="1" ht="12.75" hidden="1" customHeight="1" x14ac:dyDescent="0.25">
      <c r="A69" s="99"/>
      <c r="B69" s="385" t="s">
        <v>3</v>
      </c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 t="s">
        <v>4</v>
      </c>
      <c r="S69" s="456"/>
      <c r="T69" s="456" t="s">
        <v>96</v>
      </c>
      <c r="U69" s="456"/>
      <c r="V69" s="456"/>
      <c r="W69" s="456"/>
      <c r="X69" s="456"/>
      <c r="Y69" s="456"/>
      <c r="Z69" s="456"/>
      <c r="AA69" s="456"/>
      <c r="AB69" s="456"/>
      <c r="AC69" s="456" t="s">
        <v>325</v>
      </c>
      <c r="AD69" s="456"/>
      <c r="AE69" s="456"/>
      <c r="AF69" s="456"/>
      <c r="AG69" s="456"/>
      <c r="AH69" s="456"/>
      <c r="AI69" s="456"/>
      <c r="AJ69" s="456" t="s">
        <v>186</v>
      </c>
      <c r="AK69" s="456"/>
      <c r="AL69" s="456"/>
      <c r="AM69" s="456"/>
      <c r="AN69" s="456"/>
      <c r="AO69" s="456"/>
      <c r="AP69" s="456"/>
      <c r="AQ69" s="456"/>
      <c r="AR69" s="456" t="s">
        <v>361</v>
      </c>
      <c r="AS69" s="456"/>
      <c r="AT69" s="456"/>
      <c r="AU69" s="456"/>
      <c r="AV69" s="456"/>
      <c r="AW69" s="456"/>
      <c r="AX69" s="456"/>
      <c r="AY69" s="456"/>
      <c r="AZ69" s="383"/>
      <c r="BA69" s="98"/>
    </row>
    <row r="70" spans="1:53" s="8" customFormat="1" ht="12.75" hidden="1" customHeight="1" x14ac:dyDescent="0.25">
      <c r="A70" s="99"/>
      <c r="B70" s="385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383"/>
      <c r="BA70" s="98"/>
    </row>
    <row r="71" spans="1:53" s="8" customFormat="1" ht="12.75" hidden="1" customHeight="1" x14ac:dyDescent="0.25">
      <c r="A71" s="99"/>
      <c r="B71" s="385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383"/>
      <c r="BA71" s="98"/>
    </row>
    <row r="72" spans="1:53" s="8" customFormat="1" ht="12.75" hidden="1" customHeight="1" x14ac:dyDescent="0.25">
      <c r="A72" s="99"/>
      <c r="B72" s="385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383"/>
      <c r="BA72" s="98"/>
    </row>
    <row r="73" spans="1:53" s="8" customFormat="1" ht="15" hidden="1" customHeight="1" thickBot="1" x14ac:dyDescent="0.3">
      <c r="A73" s="98"/>
      <c r="B73" s="402">
        <v>1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400">
        <v>2</v>
      </c>
      <c r="S73" s="402"/>
      <c r="T73" s="600">
        <v>3</v>
      </c>
      <c r="U73" s="600"/>
      <c r="V73" s="600"/>
      <c r="W73" s="600"/>
      <c r="X73" s="600"/>
      <c r="Y73" s="600"/>
      <c r="Z73" s="600"/>
      <c r="AA73" s="600"/>
      <c r="AB73" s="600"/>
      <c r="AC73" s="600">
        <v>4</v>
      </c>
      <c r="AD73" s="600"/>
      <c r="AE73" s="600"/>
      <c r="AF73" s="600"/>
      <c r="AG73" s="600"/>
      <c r="AH73" s="600"/>
      <c r="AI73" s="600"/>
      <c r="AJ73" s="600">
        <v>5</v>
      </c>
      <c r="AK73" s="600"/>
      <c r="AL73" s="600"/>
      <c r="AM73" s="600"/>
      <c r="AN73" s="600"/>
      <c r="AO73" s="600"/>
      <c r="AP73" s="600"/>
      <c r="AQ73" s="600"/>
      <c r="AR73" s="574">
        <v>6</v>
      </c>
      <c r="AS73" s="574"/>
      <c r="AT73" s="574"/>
      <c r="AU73" s="574"/>
      <c r="AV73" s="574"/>
      <c r="AW73" s="574"/>
      <c r="AX73" s="574"/>
      <c r="AY73" s="574"/>
      <c r="AZ73" s="373"/>
      <c r="BA73" s="106"/>
    </row>
    <row r="74" spans="1:53" s="8" customFormat="1" ht="33" hidden="1" customHeight="1" x14ac:dyDescent="0.25">
      <c r="A74" s="98"/>
      <c r="B74" s="713" t="s">
        <v>78</v>
      </c>
      <c r="C74" s="714"/>
      <c r="D74" s="714"/>
      <c r="E74" s="714"/>
      <c r="F74" s="714"/>
      <c r="G74" s="714"/>
      <c r="H74" s="714"/>
      <c r="I74" s="714"/>
      <c r="J74" s="714"/>
      <c r="K74" s="714"/>
      <c r="L74" s="714"/>
      <c r="M74" s="714"/>
      <c r="N74" s="714"/>
      <c r="O74" s="714"/>
      <c r="P74" s="714"/>
      <c r="Q74" s="715"/>
      <c r="R74" s="716">
        <v>100</v>
      </c>
      <c r="S74" s="717"/>
      <c r="T74" s="718" t="s">
        <v>26</v>
      </c>
      <c r="U74" s="718"/>
      <c r="V74" s="718"/>
      <c r="W74" s="718"/>
      <c r="X74" s="718"/>
      <c r="Y74" s="718"/>
      <c r="Z74" s="718"/>
      <c r="AA74" s="718"/>
      <c r="AB74" s="718"/>
      <c r="AC74" s="686"/>
      <c r="AD74" s="686"/>
      <c r="AE74" s="686"/>
      <c r="AF74" s="686"/>
      <c r="AG74" s="686"/>
      <c r="AH74" s="686"/>
      <c r="AI74" s="686"/>
      <c r="AJ74" s="581"/>
      <c r="AK74" s="581"/>
      <c r="AL74" s="581"/>
      <c r="AM74" s="581"/>
      <c r="AN74" s="581"/>
      <c r="AO74" s="581"/>
      <c r="AP74" s="581"/>
      <c r="AQ74" s="581"/>
      <c r="AR74" s="581"/>
      <c r="AS74" s="581"/>
      <c r="AT74" s="581"/>
      <c r="AU74" s="581"/>
      <c r="AV74" s="581"/>
      <c r="AW74" s="581"/>
      <c r="AX74" s="581"/>
      <c r="AY74" s="581"/>
      <c r="AZ74" s="582"/>
      <c r="BA74" s="98"/>
    </row>
    <row r="75" spans="1:53" s="8" customFormat="1" ht="18" hidden="1" customHeight="1" x14ac:dyDescent="0.25">
      <c r="A75" s="98"/>
      <c r="B75" s="708" t="s">
        <v>79</v>
      </c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10"/>
      <c r="R75" s="711">
        <v>110</v>
      </c>
      <c r="S75" s="712"/>
      <c r="T75" s="444"/>
      <c r="U75" s="444"/>
      <c r="V75" s="444"/>
      <c r="W75" s="444"/>
      <c r="X75" s="444"/>
      <c r="Y75" s="444"/>
      <c r="Z75" s="444"/>
      <c r="AA75" s="444"/>
      <c r="AB75" s="444"/>
      <c r="AC75" s="687"/>
      <c r="AD75" s="687"/>
      <c r="AE75" s="687"/>
      <c r="AF75" s="687"/>
      <c r="AG75" s="687"/>
      <c r="AH75" s="687"/>
      <c r="AI75" s="687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588"/>
      <c r="BA75" s="98"/>
    </row>
    <row r="76" spans="1:53" s="8" customFormat="1" ht="18" hidden="1" customHeight="1" thickBot="1" x14ac:dyDescent="0.3">
      <c r="A76" s="98"/>
      <c r="B76" s="702" t="s">
        <v>80</v>
      </c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4"/>
      <c r="R76" s="705">
        <v>111</v>
      </c>
      <c r="S76" s="706"/>
      <c r="T76" s="707"/>
      <c r="U76" s="707"/>
      <c r="V76" s="707"/>
      <c r="W76" s="707"/>
      <c r="X76" s="707"/>
      <c r="Y76" s="707"/>
      <c r="Z76" s="707"/>
      <c r="AA76" s="707"/>
      <c r="AB76" s="707"/>
      <c r="AC76" s="623"/>
      <c r="AD76" s="623"/>
      <c r="AE76" s="623"/>
      <c r="AF76" s="623"/>
      <c r="AG76" s="623"/>
      <c r="AH76" s="623"/>
      <c r="AI76" s="623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5"/>
      <c r="BA76" s="98"/>
    </row>
    <row r="77" spans="1:53" ht="15" hidden="1" customHeight="1" x14ac:dyDescent="0.25">
      <c r="AZ77" s="95" t="s">
        <v>26</v>
      </c>
    </row>
    <row r="78" spans="1:53" s="10" customFormat="1" ht="18" customHeight="1" x14ac:dyDescent="0.25">
      <c r="A78" s="98"/>
      <c r="B78" s="460" t="s">
        <v>81</v>
      </c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98"/>
    </row>
    <row r="79" spans="1:53" s="10" customFormat="1" ht="18" customHeight="1" x14ac:dyDescent="0.25">
      <c r="A79" s="98"/>
      <c r="B79" s="460" t="s">
        <v>824</v>
      </c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98"/>
    </row>
    <row r="80" spans="1:53" s="8" customFormat="1" ht="7.5" customHeight="1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</row>
    <row r="81" spans="1:53" s="8" customFormat="1" ht="12.75" customHeight="1" x14ac:dyDescent="0.25">
      <c r="A81" s="99"/>
      <c r="B81" s="385" t="s">
        <v>3</v>
      </c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 t="s">
        <v>4</v>
      </c>
      <c r="S81" s="456"/>
      <c r="T81" s="400" t="s">
        <v>96</v>
      </c>
      <c r="U81" s="401"/>
      <c r="V81" s="401"/>
      <c r="W81" s="401"/>
      <c r="X81" s="401"/>
      <c r="Y81" s="401"/>
      <c r="Z81" s="402"/>
      <c r="AA81" s="456" t="s">
        <v>326</v>
      </c>
      <c r="AB81" s="456"/>
      <c r="AC81" s="456"/>
      <c r="AD81" s="456"/>
      <c r="AE81" s="456"/>
      <c r="AF81" s="456"/>
      <c r="AG81" s="456"/>
      <c r="AH81" s="400" t="s">
        <v>82</v>
      </c>
      <c r="AI81" s="401"/>
      <c r="AJ81" s="401"/>
      <c r="AK81" s="401"/>
      <c r="AL81" s="401"/>
      <c r="AM81" s="402"/>
      <c r="AN81" s="400" t="s">
        <v>83</v>
      </c>
      <c r="AO81" s="401"/>
      <c r="AP81" s="401"/>
      <c r="AQ81" s="401"/>
      <c r="AR81" s="401"/>
      <c r="AS81" s="401"/>
      <c r="AT81" s="402"/>
      <c r="AU81" s="400" t="s">
        <v>362</v>
      </c>
      <c r="AV81" s="401"/>
      <c r="AW81" s="401"/>
      <c r="AX81" s="401"/>
      <c r="AY81" s="401"/>
      <c r="AZ81" s="401"/>
      <c r="BA81" s="99"/>
    </row>
    <row r="82" spans="1:53" s="8" customFormat="1" ht="12.75" customHeight="1" x14ac:dyDescent="0.25">
      <c r="A82" s="99"/>
      <c r="B82" s="385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5"/>
      <c r="U82" s="453"/>
      <c r="V82" s="453"/>
      <c r="W82" s="453"/>
      <c r="X82" s="453"/>
      <c r="Y82" s="453"/>
      <c r="Z82" s="454"/>
      <c r="AA82" s="456"/>
      <c r="AB82" s="456"/>
      <c r="AC82" s="456"/>
      <c r="AD82" s="456"/>
      <c r="AE82" s="456"/>
      <c r="AF82" s="456"/>
      <c r="AG82" s="456"/>
      <c r="AH82" s="455"/>
      <c r="AI82" s="453"/>
      <c r="AJ82" s="453"/>
      <c r="AK82" s="453"/>
      <c r="AL82" s="453"/>
      <c r="AM82" s="454"/>
      <c r="AN82" s="455"/>
      <c r="AO82" s="453"/>
      <c r="AP82" s="453"/>
      <c r="AQ82" s="453"/>
      <c r="AR82" s="453"/>
      <c r="AS82" s="453"/>
      <c r="AT82" s="454"/>
      <c r="AU82" s="455"/>
      <c r="AV82" s="453"/>
      <c r="AW82" s="453"/>
      <c r="AX82" s="453"/>
      <c r="AY82" s="453"/>
      <c r="AZ82" s="453"/>
      <c r="BA82" s="99"/>
    </row>
    <row r="83" spans="1:53" s="8" customFormat="1" ht="12.75" customHeight="1" x14ac:dyDescent="0.25">
      <c r="A83" s="99"/>
      <c r="B83" s="385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5"/>
      <c r="U83" s="453"/>
      <c r="V83" s="453"/>
      <c r="W83" s="453"/>
      <c r="X83" s="453"/>
      <c r="Y83" s="453"/>
      <c r="Z83" s="454"/>
      <c r="AA83" s="456"/>
      <c r="AB83" s="456"/>
      <c r="AC83" s="456"/>
      <c r="AD83" s="456"/>
      <c r="AE83" s="456"/>
      <c r="AF83" s="456"/>
      <c r="AG83" s="456"/>
      <c r="AH83" s="455"/>
      <c r="AI83" s="453"/>
      <c r="AJ83" s="453"/>
      <c r="AK83" s="453"/>
      <c r="AL83" s="453"/>
      <c r="AM83" s="454"/>
      <c r="AN83" s="455"/>
      <c r="AO83" s="453"/>
      <c r="AP83" s="453"/>
      <c r="AQ83" s="453"/>
      <c r="AR83" s="453"/>
      <c r="AS83" s="453"/>
      <c r="AT83" s="454"/>
      <c r="AU83" s="455"/>
      <c r="AV83" s="453"/>
      <c r="AW83" s="453"/>
      <c r="AX83" s="453"/>
      <c r="AY83" s="453"/>
      <c r="AZ83" s="453"/>
      <c r="BA83" s="99"/>
    </row>
    <row r="84" spans="1:53" s="8" customFormat="1" ht="12.75" customHeight="1" x14ac:dyDescent="0.25">
      <c r="A84" s="99"/>
      <c r="B84" s="385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05"/>
      <c r="U84" s="404"/>
      <c r="V84" s="404"/>
      <c r="W84" s="404"/>
      <c r="X84" s="404"/>
      <c r="Y84" s="404"/>
      <c r="Z84" s="406"/>
      <c r="AA84" s="456"/>
      <c r="AB84" s="456"/>
      <c r="AC84" s="456"/>
      <c r="AD84" s="456"/>
      <c r="AE84" s="456"/>
      <c r="AF84" s="456"/>
      <c r="AG84" s="456"/>
      <c r="AH84" s="405"/>
      <c r="AI84" s="404"/>
      <c r="AJ84" s="404"/>
      <c r="AK84" s="404"/>
      <c r="AL84" s="404"/>
      <c r="AM84" s="406"/>
      <c r="AN84" s="405"/>
      <c r="AO84" s="404"/>
      <c r="AP84" s="404"/>
      <c r="AQ84" s="404"/>
      <c r="AR84" s="404"/>
      <c r="AS84" s="404"/>
      <c r="AT84" s="406"/>
      <c r="AU84" s="405"/>
      <c r="AV84" s="404"/>
      <c r="AW84" s="404"/>
      <c r="AX84" s="404"/>
      <c r="AY84" s="404"/>
      <c r="AZ84" s="404"/>
      <c r="BA84" s="99"/>
    </row>
    <row r="85" spans="1:53" s="8" customFormat="1" ht="15" customHeight="1" thickBot="1" x14ac:dyDescent="0.3">
      <c r="A85" s="98"/>
      <c r="B85" s="402">
        <v>1</v>
      </c>
      <c r="C85" s="600"/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400">
        <v>2</v>
      </c>
      <c r="S85" s="402"/>
      <c r="T85" s="373">
        <v>3</v>
      </c>
      <c r="U85" s="374"/>
      <c r="V85" s="374"/>
      <c r="W85" s="374"/>
      <c r="X85" s="374"/>
      <c r="Y85" s="374"/>
      <c r="Z85" s="391"/>
      <c r="AA85" s="373">
        <v>4</v>
      </c>
      <c r="AB85" s="374"/>
      <c r="AC85" s="374"/>
      <c r="AD85" s="374"/>
      <c r="AE85" s="374"/>
      <c r="AF85" s="374"/>
      <c r="AG85" s="391"/>
      <c r="AH85" s="373">
        <v>5</v>
      </c>
      <c r="AI85" s="374"/>
      <c r="AJ85" s="374"/>
      <c r="AK85" s="374"/>
      <c r="AL85" s="374"/>
      <c r="AM85" s="391"/>
      <c r="AN85" s="373">
        <v>6</v>
      </c>
      <c r="AO85" s="374"/>
      <c r="AP85" s="374"/>
      <c r="AQ85" s="374"/>
      <c r="AR85" s="374"/>
      <c r="AS85" s="374"/>
      <c r="AT85" s="391"/>
      <c r="AU85" s="373">
        <v>7</v>
      </c>
      <c r="AV85" s="374"/>
      <c r="AW85" s="374"/>
      <c r="AX85" s="374"/>
      <c r="AY85" s="374"/>
      <c r="AZ85" s="374"/>
      <c r="BA85" s="106"/>
    </row>
    <row r="86" spans="1:53" s="8" customFormat="1" ht="33" customHeight="1" thickBot="1" x14ac:dyDescent="0.3">
      <c r="A86" s="98"/>
      <c r="B86" s="713" t="s">
        <v>84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4"/>
      <c r="O86" s="714"/>
      <c r="P86" s="714"/>
      <c r="Q86" s="715"/>
      <c r="R86" s="716">
        <v>100</v>
      </c>
      <c r="S86" s="717"/>
      <c r="T86" s="729" t="s">
        <v>631</v>
      </c>
      <c r="U86" s="472"/>
      <c r="V86" s="472"/>
      <c r="W86" s="472"/>
      <c r="X86" s="472"/>
      <c r="Y86" s="472"/>
      <c r="Z86" s="730"/>
      <c r="AA86" s="729" t="s">
        <v>631</v>
      </c>
      <c r="AB86" s="472"/>
      <c r="AC86" s="472"/>
      <c r="AD86" s="472"/>
      <c r="AE86" s="472"/>
      <c r="AF86" s="472"/>
      <c r="AG86" s="730"/>
      <c r="AH86" s="731">
        <v>0</v>
      </c>
      <c r="AI86" s="732"/>
      <c r="AJ86" s="732"/>
      <c r="AK86" s="732"/>
      <c r="AL86" s="732"/>
      <c r="AM86" s="733"/>
      <c r="AN86" s="394">
        <v>0</v>
      </c>
      <c r="AO86" s="395"/>
      <c r="AP86" s="395"/>
      <c r="AQ86" s="395"/>
      <c r="AR86" s="395"/>
      <c r="AS86" s="395"/>
      <c r="AT86" s="396"/>
      <c r="AU86" s="410">
        <f>+(T86*AA86*AH86*AN86)</f>
        <v>0</v>
      </c>
      <c r="AV86" s="411"/>
      <c r="AW86" s="411"/>
      <c r="AX86" s="411"/>
      <c r="AY86" s="411"/>
      <c r="AZ86" s="413"/>
      <c r="BA86" s="98"/>
    </row>
    <row r="87" spans="1:53" s="8" customFormat="1" ht="18" customHeight="1" thickBot="1" x14ac:dyDescent="0.3">
      <c r="A87" s="98"/>
      <c r="B87" s="708" t="s">
        <v>79</v>
      </c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10"/>
      <c r="R87" s="711">
        <v>110</v>
      </c>
      <c r="S87" s="712"/>
      <c r="T87" s="445" t="s">
        <v>631</v>
      </c>
      <c r="U87" s="446"/>
      <c r="V87" s="446"/>
      <c r="W87" s="446"/>
      <c r="X87" s="446"/>
      <c r="Y87" s="446"/>
      <c r="Z87" s="443"/>
      <c r="AA87" s="445" t="s">
        <v>631</v>
      </c>
      <c r="AB87" s="446"/>
      <c r="AC87" s="446"/>
      <c r="AD87" s="446"/>
      <c r="AE87" s="446"/>
      <c r="AF87" s="446"/>
      <c r="AG87" s="443"/>
      <c r="AH87" s="726">
        <v>0</v>
      </c>
      <c r="AI87" s="727"/>
      <c r="AJ87" s="727"/>
      <c r="AK87" s="727"/>
      <c r="AL87" s="727"/>
      <c r="AM87" s="728"/>
      <c r="AN87" s="383">
        <v>0</v>
      </c>
      <c r="AO87" s="384"/>
      <c r="AP87" s="384"/>
      <c r="AQ87" s="384"/>
      <c r="AR87" s="384"/>
      <c r="AS87" s="384"/>
      <c r="AT87" s="385"/>
      <c r="AU87" s="410">
        <f>+(T87*AA87*AH87*AN87)</f>
        <v>0</v>
      </c>
      <c r="AV87" s="411"/>
      <c r="AW87" s="411"/>
      <c r="AX87" s="411"/>
      <c r="AY87" s="411"/>
      <c r="AZ87" s="413"/>
      <c r="BA87" s="98"/>
    </row>
    <row r="88" spans="1:53" s="8" customFormat="1" ht="18" customHeight="1" thickBot="1" x14ac:dyDescent="0.3">
      <c r="A88" s="98"/>
      <c r="B88" s="702" t="s">
        <v>80</v>
      </c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4"/>
      <c r="R88" s="705">
        <v>111</v>
      </c>
      <c r="S88" s="706"/>
      <c r="T88" s="461" t="s">
        <v>631</v>
      </c>
      <c r="U88" s="462"/>
      <c r="V88" s="462"/>
      <c r="W88" s="462"/>
      <c r="X88" s="462"/>
      <c r="Y88" s="462"/>
      <c r="Z88" s="463"/>
      <c r="AA88" s="461" t="s">
        <v>631</v>
      </c>
      <c r="AB88" s="462"/>
      <c r="AC88" s="462"/>
      <c r="AD88" s="462"/>
      <c r="AE88" s="462"/>
      <c r="AF88" s="462"/>
      <c r="AG88" s="463"/>
      <c r="AH88" s="672">
        <v>0</v>
      </c>
      <c r="AI88" s="673"/>
      <c r="AJ88" s="673"/>
      <c r="AK88" s="673"/>
      <c r="AL88" s="673"/>
      <c r="AM88" s="382"/>
      <c r="AN88" s="373">
        <v>0</v>
      </c>
      <c r="AO88" s="374"/>
      <c r="AP88" s="374"/>
      <c r="AQ88" s="374"/>
      <c r="AR88" s="374"/>
      <c r="AS88" s="374"/>
      <c r="AT88" s="391"/>
      <c r="AU88" s="394"/>
      <c r="AV88" s="395"/>
      <c r="AW88" s="395"/>
      <c r="AX88" s="395"/>
      <c r="AY88" s="395"/>
      <c r="AZ88" s="397"/>
      <c r="BA88" s="98"/>
    </row>
    <row r="90" spans="1:53" s="10" customFormat="1" ht="18" hidden="1" customHeight="1" x14ac:dyDescent="0.25">
      <c r="A90" s="98"/>
      <c r="B90" s="460" t="s">
        <v>263</v>
      </c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60"/>
      <c r="AS90" s="460"/>
      <c r="AT90" s="460"/>
      <c r="AU90" s="460"/>
      <c r="AV90" s="460"/>
      <c r="AW90" s="460"/>
      <c r="AX90" s="460"/>
      <c r="AY90" s="460"/>
      <c r="AZ90" s="460"/>
      <c r="BA90" s="98"/>
    </row>
    <row r="91" spans="1:53" s="8" customFormat="1" ht="7.5" hidden="1" customHeigh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</row>
    <row r="92" spans="1:53" s="8" customFormat="1" ht="12.75" hidden="1" customHeight="1" x14ac:dyDescent="0.25">
      <c r="A92" s="99"/>
      <c r="B92" s="385" t="s">
        <v>3</v>
      </c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 t="s">
        <v>4</v>
      </c>
      <c r="S92" s="456"/>
      <c r="T92" s="400" t="s">
        <v>96</v>
      </c>
      <c r="U92" s="401"/>
      <c r="V92" s="401"/>
      <c r="W92" s="401"/>
      <c r="X92" s="401"/>
      <c r="Y92" s="401"/>
      <c r="Z92" s="402"/>
      <c r="AA92" s="456" t="s">
        <v>326</v>
      </c>
      <c r="AB92" s="456"/>
      <c r="AC92" s="456"/>
      <c r="AD92" s="456"/>
      <c r="AE92" s="456"/>
      <c r="AF92" s="456"/>
      <c r="AG92" s="456"/>
      <c r="AH92" s="400" t="s">
        <v>82</v>
      </c>
      <c r="AI92" s="401"/>
      <c r="AJ92" s="401"/>
      <c r="AK92" s="401"/>
      <c r="AL92" s="401"/>
      <c r="AM92" s="402"/>
      <c r="AN92" s="400" t="s">
        <v>83</v>
      </c>
      <c r="AO92" s="401"/>
      <c r="AP92" s="401"/>
      <c r="AQ92" s="401"/>
      <c r="AR92" s="401"/>
      <c r="AS92" s="401"/>
      <c r="AT92" s="402"/>
      <c r="AU92" s="400" t="s">
        <v>363</v>
      </c>
      <c r="AV92" s="401"/>
      <c r="AW92" s="401"/>
      <c r="AX92" s="401"/>
      <c r="AY92" s="401"/>
      <c r="AZ92" s="401"/>
      <c r="BA92" s="99"/>
    </row>
    <row r="93" spans="1:53" s="8" customFormat="1" ht="12.75" hidden="1" customHeight="1" x14ac:dyDescent="0.25">
      <c r="A93" s="99"/>
      <c r="B93" s="385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5"/>
      <c r="U93" s="453"/>
      <c r="V93" s="453"/>
      <c r="W93" s="453"/>
      <c r="X93" s="453"/>
      <c r="Y93" s="453"/>
      <c r="Z93" s="454"/>
      <c r="AA93" s="456"/>
      <c r="AB93" s="456"/>
      <c r="AC93" s="456"/>
      <c r="AD93" s="456"/>
      <c r="AE93" s="456"/>
      <c r="AF93" s="456"/>
      <c r="AG93" s="456"/>
      <c r="AH93" s="455"/>
      <c r="AI93" s="453"/>
      <c r="AJ93" s="453"/>
      <c r="AK93" s="453"/>
      <c r="AL93" s="453"/>
      <c r="AM93" s="454"/>
      <c r="AN93" s="455"/>
      <c r="AO93" s="453"/>
      <c r="AP93" s="453"/>
      <c r="AQ93" s="453"/>
      <c r="AR93" s="453"/>
      <c r="AS93" s="453"/>
      <c r="AT93" s="454"/>
      <c r="AU93" s="455"/>
      <c r="AV93" s="453"/>
      <c r="AW93" s="453"/>
      <c r="AX93" s="453"/>
      <c r="AY93" s="453"/>
      <c r="AZ93" s="453"/>
      <c r="BA93" s="99"/>
    </row>
    <row r="94" spans="1:53" s="8" customFormat="1" ht="12.75" hidden="1" customHeight="1" x14ac:dyDescent="0.25">
      <c r="A94" s="99"/>
      <c r="B94" s="385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5"/>
      <c r="U94" s="453"/>
      <c r="V94" s="453"/>
      <c r="W94" s="453"/>
      <c r="X94" s="453"/>
      <c r="Y94" s="453"/>
      <c r="Z94" s="454"/>
      <c r="AA94" s="456"/>
      <c r="AB94" s="456"/>
      <c r="AC94" s="456"/>
      <c r="AD94" s="456"/>
      <c r="AE94" s="456"/>
      <c r="AF94" s="456"/>
      <c r="AG94" s="456"/>
      <c r="AH94" s="455"/>
      <c r="AI94" s="453"/>
      <c r="AJ94" s="453"/>
      <c r="AK94" s="453"/>
      <c r="AL94" s="453"/>
      <c r="AM94" s="454"/>
      <c r="AN94" s="455"/>
      <c r="AO94" s="453"/>
      <c r="AP94" s="453"/>
      <c r="AQ94" s="453"/>
      <c r="AR94" s="453"/>
      <c r="AS94" s="453"/>
      <c r="AT94" s="454"/>
      <c r="AU94" s="455"/>
      <c r="AV94" s="453"/>
      <c r="AW94" s="453"/>
      <c r="AX94" s="453"/>
      <c r="AY94" s="453"/>
      <c r="AZ94" s="453"/>
      <c r="BA94" s="99"/>
    </row>
    <row r="95" spans="1:53" s="8" customFormat="1" ht="12.75" hidden="1" customHeight="1" x14ac:dyDescent="0.25">
      <c r="A95" s="99"/>
      <c r="B95" s="385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05"/>
      <c r="U95" s="404"/>
      <c r="V95" s="404"/>
      <c r="W95" s="404"/>
      <c r="X95" s="404"/>
      <c r="Y95" s="404"/>
      <c r="Z95" s="406"/>
      <c r="AA95" s="456"/>
      <c r="AB95" s="456"/>
      <c r="AC95" s="456"/>
      <c r="AD95" s="456"/>
      <c r="AE95" s="456"/>
      <c r="AF95" s="456"/>
      <c r="AG95" s="456"/>
      <c r="AH95" s="405"/>
      <c r="AI95" s="404"/>
      <c r="AJ95" s="404"/>
      <c r="AK95" s="404"/>
      <c r="AL95" s="404"/>
      <c r="AM95" s="406"/>
      <c r="AN95" s="405"/>
      <c r="AO95" s="404"/>
      <c r="AP95" s="404"/>
      <c r="AQ95" s="404"/>
      <c r="AR95" s="404"/>
      <c r="AS95" s="404"/>
      <c r="AT95" s="406"/>
      <c r="AU95" s="405"/>
      <c r="AV95" s="404"/>
      <c r="AW95" s="404"/>
      <c r="AX95" s="404"/>
      <c r="AY95" s="404"/>
      <c r="AZ95" s="404"/>
      <c r="BA95" s="99"/>
    </row>
    <row r="96" spans="1:53" s="8" customFormat="1" ht="15" hidden="1" customHeight="1" thickBot="1" x14ac:dyDescent="0.3">
      <c r="A96" s="98"/>
      <c r="B96" s="402">
        <v>1</v>
      </c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400">
        <v>2</v>
      </c>
      <c r="S96" s="402"/>
      <c r="T96" s="373">
        <v>3</v>
      </c>
      <c r="U96" s="374"/>
      <c r="V96" s="374"/>
      <c r="W96" s="374"/>
      <c r="X96" s="374"/>
      <c r="Y96" s="374"/>
      <c r="Z96" s="391"/>
      <c r="AA96" s="373">
        <v>4</v>
      </c>
      <c r="AB96" s="374"/>
      <c r="AC96" s="374"/>
      <c r="AD96" s="374"/>
      <c r="AE96" s="374"/>
      <c r="AF96" s="374"/>
      <c r="AG96" s="391"/>
      <c r="AH96" s="373">
        <v>5</v>
      </c>
      <c r="AI96" s="374"/>
      <c r="AJ96" s="374"/>
      <c r="AK96" s="374"/>
      <c r="AL96" s="374"/>
      <c r="AM96" s="391"/>
      <c r="AN96" s="373">
        <v>6</v>
      </c>
      <c r="AO96" s="374"/>
      <c r="AP96" s="374"/>
      <c r="AQ96" s="374"/>
      <c r="AR96" s="374"/>
      <c r="AS96" s="374"/>
      <c r="AT96" s="391"/>
      <c r="AU96" s="373">
        <v>7</v>
      </c>
      <c r="AV96" s="374"/>
      <c r="AW96" s="374"/>
      <c r="AX96" s="374"/>
      <c r="AY96" s="374"/>
      <c r="AZ96" s="374"/>
      <c r="BA96" s="106"/>
    </row>
    <row r="97" spans="1:53" s="8" customFormat="1" ht="33" hidden="1" customHeight="1" x14ac:dyDescent="0.25">
      <c r="A97" s="98"/>
      <c r="B97" s="713" t="s">
        <v>84</v>
      </c>
      <c r="C97" s="714"/>
      <c r="D97" s="714"/>
      <c r="E97" s="714"/>
      <c r="F97" s="714"/>
      <c r="G97" s="714"/>
      <c r="H97" s="714"/>
      <c r="I97" s="714"/>
      <c r="J97" s="714"/>
      <c r="K97" s="714"/>
      <c r="L97" s="714"/>
      <c r="M97" s="714"/>
      <c r="N97" s="714"/>
      <c r="O97" s="714"/>
      <c r="P97" s="714"/>
      <c r="Q97" s="715"/>
      <c r="R97" s="716">
        <v>100</v>
      </c>
      <c r="S97" s="717"/>
      <c r="T97" s="729"/>
      <c r="U97" s="472"/>
      <c r="V97" s="472"/>
      <c r="W97" s="472"/>
      <c r="X97" s="472"/>
      <c r="Y97" s="472"/>
      <c r="Z97" s="730"/>
      <c r="AA97" s="729"/>
      <c r="AB97" s="472"/>
      <c r="AC97" s="472"/>
      <c r="AD97" s="472"/>
      <c r="AE97" s="472"/>
      <c r="AF97" s="472"/>
      <c r="AG97" s="730"/>
      <c r="AH97" s="731"/>
      <c r="AI97" s="732"/>
      <c r="AJ97" s="732"/>
      <c r="AK97" s="732"/>
      <c r="AL97" s="732"/>
      <c r="AM97" s="733"/>
      <c r="AN97" s="394"/>
      <c r="AO97" s="395"/>
      <c r="AP97" s="395"/>
      <c r="AQ97" s="395"/>
      <c r="AR97" s="395"/>
      <c r="AS97" s="395"/>
      <c r="AT97" s="396"/>
      <c r="AU97" s="394"/>
      <c r="AV97" s="395"/>
      <c r="AW97" s="395"/>
      <c r="AX97" s="395"/>
      <c r="AY97" s="395"/>
      <c r="AZ97" s="397"/>
      <c r="BA97" s="98"/>
    </row>
    <row r="98" spans="1:53" s="8" customFormat="1" ht="18" hidden="1" customHeight="1" x14ac:dyDescent="0.25">
      <c r="A98" s="98"/>
      <c r="B98" s="708" t="s">
        <v>79</v>
      </c>
      <c r="C98" s="709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10"/>
      <c r="R98" s="711">
        <v>110</v>
      </c>
      <c r="S98" s="712"/>
      <c r="T98" s="445"/>
      <c r="U98" s="446"/>
      <c r="V98" s="446"/>
      <c r="W98" s="446"/>
      <c r="X98" s="446"/>
      <c r="Y98" s="446"/>
      <c r="Z98" s="443"/>
      <c r="AA98" s="445"/>
      <c r="AB98" s="446"/>
      <c r="AC98" s="446"/>
      <c r="AD98" s="446"/>
      <c r="AE98" s="446"/>
      <c r="AF98" s="446"/>
      <c r="AG98" s="443"/>
      <c r="AH98" s="726"/>
      <c r="AI98" s="727"/>
      <c r="AJ98" s="727"/>
      <c r="AK98" s="727"/>
      <c r="AL98" s="727"/>
      <c r="AM98" s="728"/>
      <c r="AN98" s="383"/>
      <c r="AO98" s="384"/>
      <c r="AP98" s="384"/>
      <c r="AQ98" s="384"/>
      <c r="AR98" s="384"/>
      <c r="AS98" s="384"/>
      <c r="AT98" s="385"/>
      <c r="AU98" s="383"/>
      <c r="AV98" s="384"/>
      <c r="AW98" s="384"/>
      <c r="AX98" s="384"/>
      <c r="AY98" s="384"/>
      <c r="AZ98" s="386"/>
      <c r="BA98" s="98"/>
    </row>
    <row r="99" spans="1:53" s="8" customFormat="1" ht="18" hidden="1" customHeight="1" thickBot="1" x14ac:dyDescent="0.3">
      <c r="A99" s="98"/>
      <c r="B99" s="702" t="s">
        <v>80</v>
      </c>
      <c r="C99" s="703"/>
      <c r="D99" s="703"/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4"/>
      <c r="R99" s="705">
        <v>111</v>
      </c>
      <c r="S99" s="706"/>
      <c r="T99" s="461"/>
      <c r="U99" s="462"/>
      <c r="V99" s="462"/>
      <c r="W99" s="462"/>
      <c r="X99" s="462"/>
      <c r="Y99" s="462"/>
      <c r="Z99" s="463"/>
      <c r="AA99" s="461"/>
      <c r="AB99" s="462"/>
      <c r="AC99" s="462"/>
      <c r="AD99" s="462"/>
      <c r="AE99" s="462"/>
      <c r="AF99" s="462"/>
      <c r="AG99" s="463"/>
      <c r="AH99" s="672"/>
      <c r="AI99" s="673"/>
      <c r="AJ99" s="673"/>
      <c r="AK99" s="673"/>
      <c r="AL99" s="673"/>
      <c r="AM99" s="382"/>
      <c r="AN99" s="373"/>
      <c r="AO99" s="374"/>
      <c r="AP99" s="374"/>
      <c r="AQ99" s="374"/>
      <c r="AR99" s="374"/>
      <c r="AS99" s="374"/>
      <c r="AT99" s="391"/>
      <c r="AU99" s="373"/>
      <c r="AV99" s="374"/>
      <c r="AW99" s="374"/>
      <c r="AX99" s="374"/>
      <c r="AY99" s="374"/>
      <c r="AZ99" s="375"/>
      <c r="BA99" s="98"/>
    </row>
    <row r="100" spans="1:53" hidden="1" x14ac:dyDescent="0.25"/>
    <row r="101" spans="1:53" s="10" customFormat="1" ht="18" hidden="1" customHeight="1" x14ac:dyDescent="0.25">
      <c r="A101" s="98"/>
      <c r="B101" s="460" t="s">
        <v>264</v>
      </c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60"/>
      <c r="AS101" s="460"/>
      <c r="AT101" s="460"/>
      <c r="AU101" s="460"/>
      <c r="AV101" s="460"/>
      <c r="AW101" s="460"/>
      <c r="AX101" s="460"/>
      <c r="AY101" s="460"/>
      <c r="AZ101" s="460"/>
      <c r="BA101" s="98"/>
    </row>
    <row r="102" spans="1:53" s="8" customFormat="1" ht="7.5" hidden="1" customHeight="1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</row>
    <row r="103" spans="1:53" s="8" customFormat="1" ht="12.75" hidden="1" customHeight="1" x14ac:dyDescent="0.25">
      <c r="A103" s="99"/>
      <c r="B103" s="385" t="s">
        <v>3</v>
      </c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 t="s">
        <v>4</v>
      </c>
      <c r="S103" s="456"/>
      <c r="T103" s="400" t="s">
        <v>96</v>
      </c>
      <c r="U103" s="401"/>
      <c r="V103" s="401"/>
      <c r="W103" s="401"/>
      <c r="X103" s="401"/>
      <c r="Y103" s="401"/>
      <c r="Z103" s="402"/>
      <c r="AA103" s="456" t="s">
        <v>326</v>
      </c>
      <c r="AB103" s="456"/>
      <c r="AC103" s="456"/>
      <c r="AD103" s="456"/>
      <c r="AE103" s="456"/>
      <c r="AF103" s="456"/>
      <c r="AG103" s="456"/>
      <c r="AH103" s="400" t="s">
        <v>82</v>
      </c>
      <c r="AI103" s="401"/>
      <c r="AJ103" s="401"/>
      <c r="AK103" s="401"/>
      <c r="AL103" s="401"/>
      <c r="AM103" s="402"/>
      <c r="AN103" s="400" t="s">
        <v>83</v>
      </c>
      <c r="AO103" s="401"/>
      <c r="AP103" s="401"/>
      <c r="AQ103" s="401"/>
      <c r="AR103" s="401"/>
      <c r="AS103" s="401"/>
      <c r="AT103" s="402"/>
      <c r="AU103" s="400" t="s">
        <v>362</v>
      </c>
      <c r="AV103" s="401"/>
      <c r="AW103" s="401"/>
      <c r="AX103" s="401"/>
      <c r="AY103" s="401"/>
      <c r="AZ103" s="401"/>
      <c r="BA103" s="99"/>
    </row>
    <row r="104" spans="1:53" s="8" customFormat="1" ht="12.75" hidden="1" customHeight="1" x14ac:dyDescent="0.25">
      <c r="A104" s="99"/>
      <c r="B104" s="385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5"/>
      <c r="U104" s="453"/>
      <c r="V104" s="453"/>
      <c r="W104" s="453"/>
      <c r="X104" s="453"/>
      <c r="Y104" s="453"/>
      <c r="Z104" s="454"/>
      <c r="AA104" s="456"/>
      <c r="AB104" s="456"/>
      <c r="AC104" s="456"/>
      <c r="AD104" s="456"/>
      <c r="AE104" s="456"/>
      <c r="AF104" s="456"/>
      <c r="AG104" s="456"/>
      <c r="AH104" s="455"/>
      <c r="AI104" s="453"/>
      <c r="AJ104" s="453"/>
      <c r="AK104" s="453"/>
      <c r="AL104" s="453"/>
      <c r="AM104" s="454"/>
      <c r="AN104" s="455"/>
      <c r="AO104" s="453"/>
      <c r="AP104" s="453"/>
      <c r="AQ104" s="453"/>
      <c r="AR104" s="453"/>
      <c r="AS104" s="453"/>
      <c r="AT104" s="454"/>
      <c r="AU104" s="455"/>
      <c r="AV104" s="453"/>
      <c r="AW104" s="453"/>
      <c r="AX104" s="453"/>
      <c r="AY104" s="453"/>
      <c r="AZ104" s="453"/>
      <c r="BA104" s="99"/>
    </row>
    <row r="105" spans="1:53" s="8" customFormat="1" ht="12.75" hidden="1" customHeight="1" x14ac:dyDescent="0.25">
      <c r="A105" s="99"/>
      <c r="B105" s="385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5"/>
      <c r="U105" s="453"/>
      <c r="V105" s="453"/>
      <c r="W105" s="453"/>
      <c r="X105" s="453"/>
      <c r="Y105" s="453"/>
      <c r="Z105" s="454"/>
      <c r="AA105" s="456"/>
      <c r="AB105" s="456"/>
      <c r="AC105" s="456"/>
      <c r="AD105" s="456"/>
      <c r="AE105" s="456"/>
      <c r="AF105" s="456"/>
      <c r="AG105" s="456"/>
      <c r="AH105" s="455"/>
      <c r="AI105" s="453"/>
      <c r="AJ105" s="453"/>
      <c r="AK105" s="453"/>
      <c r="AL105" s="453"/>
      <c r="AM105" s="454"/>
      <c r="AN105" s="455"/>
      <c r="AO105" s="453"/>
      <c r="AP105" s="453"/>
      <c r="AQ105" s="453"/>
      <c r="AR105" s="453"/>
      <c r="AS105" s="453"/>
      <c r="AT105" s="454"/>
      <c r="AU105" s="455"/>
      <c r="AV105" s="453"/>
      <c r="AW105" s="453"/>
      <c r="AX105" s="453"/>
      <c r="AY105" s="453"/>
      <c r="AZ105" s="453"/>
      <c r="BA105" s="99"/>
    </row>
    <row r="106" spans="1:53" s="8" customFormat="1" ht="12.75" hidden="1" customHeight="1" x14ac:dyDescent="0.25">
      <c r="A106" s="99"/>
      <c r="B106" s="385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05"/>
      <c r="U106" s="404"/>
      <c r="V106" s="404"/>
      <c r="W106" s="404"/>
      <c r="X106" s="404"/>
      <c r="Y106" s="404"/>
      <c r="Z106" s="406"/>
      <c r="AA106" s="456"/>
      <c r="AB106" s="456"/>
      <c r="AC106" s="456"/>
      <c r="AD106" s="456"/>
      <c r="AE106" s="456"/>
      <c r="AF106" s="456"/>
      <c r="AG106" s="456"/>
      <c r="AH106" s="405"/>
      <c r="AI106" s="404"/>
      <c r="AJ106" s="404"/>
      <c r="AK106" s="404"/>
      <c r="AL106" s="404"/>
      <c r="AM106" s="406"/>
      <c r="AN106" s="405"/>
      <c r="AO106" s="404"/>
      <c r="AP106" s="404"/>
      <c r="AQ106" s="404"/>
      <c r="AR106" s="404"/>
      <c r="AS106" s="404"/>
      <c r="AT106" s="406"/>
      <c r="AU106" s="405"/>
      <c r="AV106" s="404"/>
      <c r="AW106" s="404"/>
      <c r="AX106" s="404"/>
      <c r="AY106" s="404"/>
      <c r="AZ106" s="404"/>
      <c r="BA106" s="99"/>
    </row>
    <row r="107" spans="1:53" s="8" customFormat="1" ht="15" hidden="1" customHeight="1" thickBot="1" x14ac:dyDescent="0.3">
      <c r="A107" s="98"/>
      <c r="B107" s="402">
        <v>1</v>
      </c>
      <c r="C107" s="600"/>
      <c r="D107" s="600"/>
      <c r="E107" s="600"/>
      <c r="F107" s="60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0"/>
      <c r="R107" s="400">
        <v>2</v>
      </c>
      <c r="S107" s="402"/>
      <c r="T107" s="373">
        <v>3</v>
      </c>
      <c r="U107" s="374"/>
      <c r="V107" s="374"/>
      <c r="W107" s="374"/>
      <c r="X107" s="374"/>
      <c r="Y107" s="374"/>
      <c r="Z107" s="391"/>
      <c r="AA107" s="373">
        <v>4</v>
      </c>
      <c r="AB107" s="374"/>
      <c r="AC107" s="374"/>
      <c r="AD107" s="374"/>
      <c r="AE107" s="374"/>
      <c r="AF107" s="374"/>
      <c r="AG107" s="391"/>
      <c r="AH107" s="373">
        <v>5</v>
      </c>
      <c r="AI107" s="374"/>
      <c r="AJ107" s="374"/>
      <c r="AK107" s="374"/>
      <c r="AL107" s="374"/>
      <c r="AM107" s="391"/>
      <c r="AN107" s="373">
        <v>6</v>
      </c>
      <c r="AO107" s="374"/>
      <c r="AP107" s="374"/>
      <c r="AQ107" s="374"/>
      <c r="AR107" s="374"/>
      <c r="AS107" s="374"/>
      <c r="AT107" s="391"/>
      <c r="AU107" s="373">
        <v>7</v>
      </c>
      <c r="AV107" s="374"/>
      <c r="AW107" s="374"/>
      <c r="AX107" s="374"/>
      <c r="AY107" s="374"/>
      <c r="AZ107" s="374"/>
      <c r="BA107" s="106"/>
    </row>
    <row r="108" spans="1:53" s="8" customFormat="1" ht="33" hidden="1" customHeight="1" x14ac:dyDescent="0.25">
      <c r="A108" s="98"/>
      <c r="B108" s="713" t="s">
        <v>84</v>
      </c>
      <c r="C108" s="714"/>
      <c r="D108" s="714"/>
      <c r="E108" s="714"/>
      <c r="F108" s="714"/>
      <c r="G108" s="714"/>
      <c r="H108" s="714"/>
      <c r="I108" s="714"/>
      <c r="J108" s="714"/>
      <c r="K108" s="714"/>
      <c r="L108" s="714"/>
      <c r="M108" s="714"/>
      <c r="N108" s="714"/>
      <c r="O108" s="714"/>
      <c r="P108" s="714"/>
      <c r="Q108" s="715"/>
      <c r="R108" s="716">
        <v>100</v>
      </c>
      <c r="S108" s="717"/>
      <c r="T108" s="729"/>
      <c r="U108" s="472"/>
      <c r="V108" s="472"/>
      <c r="W108" s="472"/>
      <c r="X108" s="472"/>
      <c r="Y108" s="472"/>
      <c r="Z108" s="730"/>
      <c r="AA108" s="729"/>
      <c r="AB108" s="472"/>
      <c r="AC108" s="472"/>
      <c r="AD108" s="472"/>
      <c r="AE108" s="472"/>
      <c r="AF108" s="472"/>
      <c r="AG108" s="730"/>
      <c r="AH108" s="731"/>
      <c r="AI108" s="732"/>
      <c r="AJ108" s="732"/>
      <c r="AK108" s="732"/>
      <c r="AL108" s="732"/>
      <c r="AM108" s="733"/>
      <c r="AN108" s="394"/>
      <c r="AO108" s="395"/>
      <c r="AP108" s="395"/>
      <c r="AQ108" s="395"/>
      <c r="AR108" s="395"/>
      <c r="AS108" s="395"/>
      <c r="AT108" s="396"/>
      <c r="AU108" s="394"/>
      <c r="AV108" s="395"/>
      <c r="AW108" s="395"/>
      <c r="AX108" s="395"/>
      <c r="AY108" s="395"/>
      <c r="AZ108" s="397"/>
      <c r="BA108" s="98"/>
    </row>
    <row r="109" spans="1:53" s="8" customFormat="1" ht="18" hidden="1" customHeight="1" x14ac:dyDescent="0.25">
      <c r="A109" s="98"/>
      <c r="B109" s="708" t="s">
        <v>79</v>
      </c>
      <c r="C109" s="709"/>
      <c r="D109" s="709"/>
      <c r="E109" s="709"/>
      <c r="F109" s="709"/>
      <c r="G109" s="709"/>
      <c r="H109" s="709"/>
      <c r="I109" s="709"/>
      <c r="J109" s="709"/>
      <c r="K109" s="709"/>
      <c r="L109" s="709"/>
      <c r="M109" s="709"/>
      <c r="N109" s="709"/>
      <c r="O109" s="709"/>
      <c r="P109" s="709"/>
      <c r="Q109" s="710"/>
      <c r="R109" s="711">
        <v>110</v>
      </c>
      <c r="S109" s="712"/>
      <c r="T109" s="445"/>
      <c r="U109" s="446"/>
      <c r="V109" s="446"/>
      <c r="W109" s="446"/>
      <c r="X109" s="446"/>
      <c r="Y109" s="446"/>
      <c r="Z109" s="443"/>
      <c r="AA109" s="445"/>
      <c r="AB109" s="446"/>
      <c r="AC109" s="446"/>
      <c r="AD109" s="446"/>
      <c r="AE109" s="446"/>
      <c r="AF109" s="446"/>
      <c r="AG109" s="443"/>
      <c r="AH109" s="726"/>
      <c r="AI109" s="727"/>
      <c r="AJ109" s="727"/>
      <c r="AK109" s="727"/>
      <c r="AL109" s="727"/>
      <c r="AM109" s="728"/>
      <c r="AN109" s="383"/>
      <c r="AO109" s="384"/>
      <c r="AP109" s="384"/>
      <c r="AQ109" s="384"/>
      <c r="AR109" s="384"/>
      <c r="AS109" s="384"/>
      <c r="AT109" s="385"/>
      <c r="AU109" s="383"/>
      <c r="AV109" s="384"/>
      <c r="AW109" s="384"/>
      <c r="AX109" s="384"/>
      <c r="AY109" s="384"/>
      <c r="AZ109" s="386"/>
      <c r="BA109" s="98"/>
    </row>
    <row r="110" spans="1:53" s="8" customFormat="1" ht="18" hidden="1" customHeight="1" thickBot="1" x14ac:dyDescent="0.3">
      <c r="A110" s="98"/>
      <c r="B110" s="702" t="s">
        <v>80</v>
      </c>
      <c r="C110" s="703"/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4"/>
      <c r="R110" s="705">
        <v>111</v>
      </c>
      <c r="S110" s="706"/>
      <c r="T110" s="461"/>
      <c r="U110" s="462"/>
      <c r="V110" s="462"/>
      <c r="W110" s="462"/>
      <c r="X110" s="462"/>
      <c r="Y110" s="462"/>
      <c r="Z110" s="463"/>
      <c r="AA110" s="461"/>
      <c r="AB110" s="462"/>
      <c r="AC110" s="462"/>
      <c r="AD110" s="462"/>
      <c r="AE110" s="462"/>
      <c r="AF110" s="462"/>
      <c r="AG110" s="463"/>
      <c r="AH110" s="672"/>
      <c r="AI110" s="673"/>
      <c r="AJ110" s="673"/>
      <c r="AK110" s="673"/>
      <c r="AL110" s="673"/>
      <c r="AM110" s="382"/>
      <c r="AN110" s="373"/>
      <c r="AO110" s="374"/>
      <c r="AP110" s="374"/>
      <c r="AQ110" s="374"/>
      <c r="AR110" s="374"/>
      <c r="AS110" s="374"/>
      <c r="AT110" s="391"/>
      <c r="AU110" s="373"/>
      <c r="AV110" s="374"/>
      <c r="AW110" s="374"/>
      <c r="AX110" s="374"/>
      <c r="AY110" s="374"/>
      <c r="AZ110" s="375"/>
      <c r="BA110" s="98"/>
    </row>
    <row r="111" spans="1:53" ht="1.5" customHeight="1" x14ac:dyDescent="0.25"/>
    <row r="112" spans="1:53" s="10" customFormat="1" ht="18" customHeight="1" x14ac:dyDescent="0.25">
      <c r="A112" s="98"/>
      <c r="B112" s="460" t="s">
        <v>310</v>
      </c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98"/>
    </row>
    <row r="113" spans="1:53" s="10" customFormat="1" ht="18" customHeight="1" x14ac:dyDescent="0.25">
      <c r="A113" s="98"/>
      <c r="B113" s="460" t="s">
        <v>806</v>
      </c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  <c r="AC113" s="460"/>
      <c r="AD113" s="460"/>
      <c r="AE113" s="460"/>
      <c r="AF113" s="460"/>
      <c r="AG113" s="460"/>
      <c r="AH113" s="460"/>
      <c r="AI113" s="460"/>
      <c r="AJ113" s="460"/>
      <c r="AK113" s="460"/>
      <c r="AL113" s="460"/>
      <c r="AM113" s="460"/>
      <c r="AN113" s="460"/>
      <c r="AO113" s="460"/>
      <c r="AP113" s="460"/>
      <c r="AQ113" s="460"/>
      <c r="AR113" s="460"/>
      <c r="AS113" s="460"/>
      <c r="AT113" s="460"/>
      <c r="AU113" s="460"/>
      <c r="AV113" s="460"/>
      <c r="AW113" s="460"/>
      <c r="AX113" s="460"/>
      <c r="AY113" s="460"/>
      <c r="AZ113" s="460"/>
      <c r="BA113" s="98"/>
    </row>
    <row r="114" spans="1:53" s="8" customFormat="1" ht="7.5" customHeight="1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</row>
    <row r="115" spans="1:53" s="8" customFormat="1" ht="12.75" customHeight="1" x14ac:dyDescent="0.25">
      <c r="A115" s="99"/>
      <c r="B115" s="385" t="s">
        <v>3</v>
      </c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 t="s">
        <v>4</v>
      </c>
      <c r="S115" s="456"/>
      <c r="T115" s="456" t="s">
        <v>96</v>
      </c>
      <c r="U115" s="456"/>
      <c r="V115" s="456"/>
      <c r="W115" s="456"/>
      <c r="X115" s="456"/>
      <c r="Y115" s="456"/>
      <c r="Z115" s="456"/>
      <c r="AA115" s="456"/>
      <c r="AB115" s="456"/>
      <c r="AC115" s="456" t="s">
        <v>326</v>
      </c>
      <c r="AD115" s="456"/>
      <c r="AE115" s="456"/>
      <c r="AF115" s="456"/>
      <c r="AG115" s="456"/>
      <c r="AH115" s="456"/>
      <c r="AI115" s="456"/>
      <c r="AJ115" s="456" t="s">
        <v>85</v>
      </c>
      <c r="AK115" s="456"/>
      <c r="AL115" s="456"/>
      <c r="AM115" s="456"/>
      <c r="AN115" s="456"/>
      <c r="AO115" s="456"/>
      <c r="AP115" s="456"/>
      <c r="AQ115" s="456"/>
      <c r="AR115" s="456" t="s">
        <v>361</v>
      </c>
      <c r="AS115" s="456"/>
      <c r="AT115" s="456"/>
      <c r="AU115" s="456"/>
      <c r="AV115" s="456"/>
      <c r="AW115" s="456"/>
      <c r="AX115" s="456"/>
      <c r="AY115" s="456"/>
      <c r="AZ115" s="383"/>
      <c r="BA115" s="99"/>
    </row>
    <row r="116" spans="1:53" s="8" customFormat="1" ht="12.75" customHeight="1" x14ac:dyDescent="0.25">
      <c r="A116" s="99"/>
      <c r="B116" s="385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  <c r="AX116" s="456"/>
      <c r="AY116" s="456"/>
      <c r="AZ116" s="383"/>
      <c r="BA116" s="99"/>
    </row>
    <row r="117" spans="1:53" s="8" customFormat="1" ht="12.75" customHeight="1" x14ac:dyDescent="0.25">
      <c r="A117" s="99"/>
      <c r="B117" s="385"/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6"/>
      <c r="AY117" s="456"/>
      <c r="AZ117" s="383"/>
      <c r="BA117" s="99"/>
    </row>
    <row r="118" spans="1:53" s="8" customFormat="1" ht="12.75" customHeight="1" x14ac:dyDescent="0.25">
      <c r="A118" s="99"/>
      <c r="B118" s="385"/>
      <c r="C118" s="456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6"/>
      <c r="AN118" s="456"/>
      <c r="AO118" s="456"/>
      <c r="AP118" s="456"/>
      <c r="AQ118" s="456"/>
      <c r="AR118" s="456"/>
      <c r="AS118" s="456"/>
      <c r="AT118" s="456"/>
      <c r="AU118" s="456"/>
      <c r="AV118" s="456"/>
      <c r="AW118" s="456"/>
      <c r="AX118" s="456"/>
      <c r="AY118" s="456"/>
      <c r="AZ118" s="383"/>
      <c r="BA118" s="99"/>
    </row>
    <row r="119" spans="1:53" s="8" customFormat="1" ht="15" customHeight="1" thickBot="1" x14ac:dyDescent="0.3">
      <c r="A119" s="98"/>
      <c r="B119" s="402">
        <v>1</v>
      </c>
      <c r="C119" s="600"/>
      <c r="D119" s="600"/>
      <c r="E119" s="600"/>
      <c r="F119" s="600"/>
      <c r="G119" s="600"/>
      <c r="H119" s="600"/>
      <c r="I119" s="600"/>
      <c r="J119" s="600"/>
      <c r="K119" s="600"/>
      <c r="L119" s="600"/>
      <c r="M119" s="600"/>
      <c r="N119" s="600"/>
      <c r="O119" s="600"/>
      <c r="P119" s="600"/>
      <c r="Q119" s="600"/>
      <c r="R119" s="400">
        <v>2</v>
      </c>
      <c r="S119" s="402"/>
      <c r="T119" s="600">
        <v>3</v>
      </c>
      <c r="U119" s="600"/>
      <c r="V119" s="600"/>
      <c r="W119" s="600"/>
      <c r="X119" s="600"/>
      <c r="Y119" s="600"/>
      <c r="Z119" s="600"/>
      <c r="AA119" s="600"/>
      <c r="AB119" s="600"/>
      <c r="AC119" s="600">
        <v>4</v>
      </c>
      <c r="AD119" s="600"/>
      <c r="AE119" s="600"/>
      <c r="AF119" s="600"/>
      <c r="AG119" s="600"/>
      <c r="AH119" s="600"/>
      <c r="AI119" s="600"/>
      <c r="AJ119" s="600">
        <v>5</v>
      </c>
      <c r="AK119" s="600"/>
      <c r="AL119" s="600"/>
      <c r="AM119" s="600"/>
      <c r="AN119" s="600"/>
      <c r="AO119" s="600"/>
      <c r="AP119" s="600"/>
      <c r="AQ119" s="600"/>
      <c r="AR119" s="600">
        <v>6</v>
      </c>
      <c r="AS119" s="600"/>
      <c r="AT119" s="600"/>
      <c r="AU119" s="600"/>
      <c r="AV119" s="600"/>
      <c r="AW119" s="600"/>
      <c r="AX119" s="600"/>
      <c r="AY119" s="600"/>
      <c r="AZ119" s="400"/>
      <c r="BA119" s="106"/>
    </row>
    <row r="120" spans="1:53" s="8" customFormat="1" ht="31.5" customHeight="1" thickBot="1" x14ac:dyDescent="0.3">
      <c r="A120" s="98"/>
      <c r="B120" s="713" t="s">
        <v>86</v>
      </c>
      <c r="C120" s="714"/>
      <c r="D120" s="714"/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5"/>
      <c r="R120" s="716">
        <v>100</v>
      </c>
      <c r="S120" s="717"/>
      <c r="T120" s="721">
        <v>165</v>
      </c>
      <c r="U120" s="721"/>
      <c r="V120" s="721"/>
      <c r="W120" s="721"/>
      <c r="X120" s="721"/>
      <c r="Y120" s="721"/>
      <c r="Z120" s="721"/>
      <c r="AA120" s="721"/>
      <c r="AB120" s="721"/>
      <c r="AC120" s="725">
        <v>10</v>
      </c>
      <c r="AD120" s="725"/>
      <c r="AE120" s="725"/>
      <c r="AF120" s="725"/>
      <c r="AG120" s="725"/>
      <c r="AH120" s="725"/>
      <c r="AI120" s="725"/>
      <c r="AJ120" s="721">
        <v>6</v>
      </c>
      <c r="AK120" s="721"/>
      <c r="AL120" s="721"/>
      <c r="AM120" s="721"/>
      <c r="AN120" s="721"/>
      <c r="AO120" s="721"/>
      <c r="AP120" s="721"/>
      <c r="AQ120" s="721"/>
      <c r="AR120" s="721">
        <f>+T120*AC120*AJ120+100</f>
        <v>10000</v>
      </c>
      <c r="AS120" s="721"/>
      <c r="AT120" s="721"/>
      <c r="AU120" s="721"/>
      <c r="AV120" s="721"/>
      <c r="AW120" s="721"/>
      <c r="AX120" s="721"/>
      <c r="AY120" s="721"/>
      <c r="AZ120" s="722"/>
      <c r="BA120" s="98"/>
    </row>
    <row r="121" spans="1:53" s="8" customFormat="1" ht="18" customHeight="1" thickBot="1" x14ac:dyDescent="0.3">
      <c r="A121" s="98"/>
      <c r="B121" s="708" t="s">
        <v>682</v>
      </c>
      <c r="C121" s="709"/>
      <c r="D121" s="709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10"/>
      <c r="R121" s="711">
        <v>110</v>
      </c>
      <c r="S121" s="712"/>
      <c r="T121" s="723">
        <v>165</v>
      </c>
      <c r="U121" s="723"/>
      <c r="V121" s="723"/>
      <c r="W121" s="723"/>
      <c r="X121" s="723"/>
      <c r="Y121" s="723"/>
      <c r="Z121" s="723"/>
      <c r="AA121" s="723"/>
      <c r="AB121" s="723"/>
      <c r="AC121" s="724">
        <v>10</v>
      </c>
      <c r="AD121" s="724"/>
      <c r="AE121" s="724"/>
      <c r="AF121" s="724"/>
      <c r="AG121" s="724"/>
      <c r="AH121" s="724"/>
      <c r="AI121" s="724"/>
      <c r="AJ121" s="723">
        <v>6</v>
      </c>
      <c r="AK121" s="723"/>
      <c r="AL121" s="723"/>
      <c r="AM121" s="723"/>
      <c r="AN121" s="723"/>
      <c r="AO121" s="723"/>
      <c r="AP121" s="723"/>
      <c r="AQ121" s="723"/>
      <c r="AR121" s="721">
        <f>+T121*AC121*AJ121+100</f>
        <v>10000</v>
      </c>
      <c r="AS121" s="721"/>
      <c r="AT121" s="721"/>
      <c r="AU121" s="721"/>
      <c r="AV121" s="721"/>
      <c r="AW121" s="721"/>
      <c r="AX121" s="721"/>
      <c r="AY121" s="721"/>
      <c r="AZ121" s="722"/>
      <c r="BA121" s="98"/>
    </row>
    <row r="122" spans="1:53" s="8" customFormat="1" ht="18" customHeight="1" thickBot="1" x14ac:dyDescent="0.3">
      <c r="A122" s="98"/>
      <c r="B122" s="702" t="s">
        <v>80</v>
      </c>
      <c r="C122" s="703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4"/>
      <c r="R122" s="705">
        <v>111</v>
      </c>
      <c r="S122" s="706"/>
      <c r="T122" s="719" t="s">
        <v>631</v>
      </c>
      <c r="U122" s="719"/>
      <c r="V122" s="719"/>
      <c r="W122" s="719"/>
      <c r="X122" s="719"/>
      <c r="Y122" s="719"/>
      <c r="Z122" s="719"/>
      <c r="AA122" s="719"/>
      <c r="AB122" s="719"/>
      <c r="AC122" s="720">
        <v>0</v>
      </c>
      <c r="AD122" s="720"/>
      <c r="AE122" s="720"/>
      <c r="AF122" s="720"/>
      <c r="AG122" s="720"/>
      <c r="AH122" s="720"/>
      <c r="AI122" s="720"/>
      <c r="AJ122" s="719">
        <v>0</v>
      </c>
      <c r="AK122" s="719"/>
      <c r="AL122" s="719"/>
      <c r="AM122" s="719"/>
      <c r="AN122" s="719"/>
      <c r="AO122" s="719"/>
      <c r="AP122" s="719"/>
      <c r="AQ122" s="719"/>
      <c r="AR122" s="721">
        <f>+T122*AC122*AJ122</f>
        <v>0</v>
      </c>
      <c r="AS122" s="721"/>
      <c r="AT122" s="721"/>
      <c r="AU122" s="721"/>
      <c r="AV122" s="721"/>
      <c r="AW122" s="721"/>
      <c r="AX122" s="721"/>
      <c r="AY122" s="721"/>
      <c r="AZ122" s="722"/>
      <c r="BA122" s="98"/>
    </row>
    <row r="124" spans="1:53" s="10" customFormat="1" ht="18" hidden="1" customHeight="1" x14ac:dyDescent="0.25">
      <c r="A124" s="98"/>
      <c r="B124" s="460" t="s">
        <v>265</v>
      </c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60"/>
      <c r="AB124" s="460"/>
      <c r="AC124" s="460"/>
      <c r="AD124" s="460"/>
      <c r="AE124" s="460"/>
      <c r="AF124" s="460"/>
      <c r="AG124" s="460"/>
      <c r="AH124" s="460"/>
      <c r="AI124" s="460"/>
      <c r="AJ124" s="460"/>
      <c r="AK124" s="460"/>
      <c r="AL124" s="460"/>
      <c r="AM124" s="460"/>
      <c r="AN124" s="460"/>
      <c r="AO124" s="46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98"/>
    </row>
    <row r="125" spans="1:53" s="8" customFormat="1" ht="7.5" hidden="1" customHeight="1" x14ac:dyDescent="0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</row>
    <row r="126" spans="1:53" s="8" customFormat="1" ht="12.75" hidden="1" customHeight="1" x14ac:dyDescent="0.25">
      <c r="A126" s="99"/>
      <c r="B126" s="385" t="s">
        <v>3</v>
      </c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 t="s">
        <v>4</v>
      </c>
      <c r="S126" s="456"/>
      <c r="T126" s="456" t="s">
        <v>96</v>
      </c>
      <c r="U126" s="456"/>
      <c r="V126" s="456"/>
      <c r="W126" s="456"/>
      <c r="X126" s="456"/>
      <c r="Y126" s="456"/>
      <c r="Z126" s="456"/>
      <c r="AA126" s="456"/>
      <c r="AB126" s="456"/>
      <c r="AC126" s="456" t="s">
        <v>326</v>
      </c>
      <c r="AD126" s="456"/>
      <c r="AE126" s="456"/>
      <c r="AF126" s="456"/>
      <c r="AG126" s="456"/>
      <c r="AH126" s="456"/>
      <c r="AI126" s="456"/>
      <c r="AJ126" s="456" t="s">
        <v>85</v>
      </c>
      <c r="AK126" s="456"/>
      <c r="AL126" s="456"/>
      <c r="AM126" s="456"/>
      <c r="AN126" s="456"/>
      <c r="AO126" s="456"/>
      <c r="AP126" s="456"/>
      <c r="AQ126" s="456"/>
      <c r="AR126" s="456" t="s">
        <v>361</v>
      </c>
      <c r="AS126" s="456"/>
      <c r="AT126" s="456"/>
      <c r="AU126" s="456"/>
      <c r="AV126" s="456"/>
      <c r="AW126" s="456"/>
      <c r="AX126" s="456"/>
      <c r="AY126" s="456"/>
      <c r="AZ126" s="383"/>
      <c r="BA126" s="99"/>
    </row>
    <row r="127" spans="1:53" s="8" customFormat="1" ht="12.75" hidden="1" customHeight="1" x14ac:dyDescent="0.25">
      <c r="A127" s="99"/>
      <c r="B127" s="385"/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456"/>
      <c r="AL127" s="456"/>
      <c r="AM127" s="456"/>
      <c r="AN127" s="456"/>
      <c r="AO127" s="456"/>
      <c r="AP127" s="456"/>
      <c r="AQ127" s="456"/>
      <c r="AR127" s="456"/>
      <c r="AS127" s="456"/>
      <c r="AT127" s="456"/>
      <c r="AU127" s="456"/>
      <c r="AV127" s="456"/>
      <c r="AW127" s="456"/>
      <c r="AX127" s="456"/>
      <c r="AY127" s="456"/>
      <c r="AZ127" s="383"/>
      <c r="BA127" s="99"/>
    </row>
    <row r="128" spans="1:53" s="8" customFormat="1" ht="12.75" hidden="1" customHeight="1" x14ac:dyDescent="0.25">
      <c r="A128" s="99"/>
      <c r="B128" s="385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6"/>
      <c r="AQ128" s="456"/>
      <c r="AR128" s="456"/>
      <c r="AS128" s="456"/>
      <c r="AT128" s="456"/>
      <c r="AU128" s="456"/>
      <c r="AV128" s="456"/>
      <c r="AW128" s="456"/>
      <c r="AX128" s="456"/>
      <c r="AY128" s="456"/>
      <c r="AZ128" s="383"/>
      <c r="BA128" s="99"/>
    </row>
    <row r="129" spans="1:53" s="8" customFormat="1" ht="12.75" hidden="1" customHeight="1" x14ac:dyDescent="0.25">
      <c r="A129" s="99"/>
      <c r="B129" s="385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  <c r="AX129" s="456"/>
      <c r="AY129" s="456"/>
      <c r="AZ129" s="383"/>
      <c r="BA129" s="99"/>
    </row>
    <row r="130" spans="1:53" s="8" customFormat="1" ht="15" hidden="1" customHeight="1" thickBot="1" x14ac:dyDescent="0.3">
      <c r="A130" s="98"/>
      <c r="B130" s="402">
        <v>1</v>
      </c>
      <c r="C130" s="600"/>
      <c r="D130" s="600"/>
      <c r="E130" s="600"/>
      <c r="F130" s="600"/>
      <c r="G130" s="600"/>
      <c r="H130" s="600"/>
      <c r="I130" s="600"/>
      <c r="J130" s="600"/>
      <c r="K130" s="600"/>
      <c r="L130" s="600"/>
      <c r="M130" s="600"/>
      <c r="N130" s="600"/>
      <c r="O130" s="600"/>
      <c r="P130" s="600"/>
      <c r="Q130" s="600"/>
      <c r="R130" s="400">
        <v>2</v>
      </c>
      <c r="S130" s="402"/>
      <c r="T130" s="600">
        <v>3</v>
      </c>
      <c r="U130" s="600"/>
      <c r="V130" s="600"/>
      <c r="W130" s="600"/>
      <c r="X130" s="600"/>
      <c r="Y130" s="600"/>
      <c r="Z130" s="600"/>
      <c r="AA130" s="600"/>
      <c r="AB130" s="600"/>
      <c r="AC130" s="600">
        <v>4</v>
      </c>
      <c r="AD130" s="600"/>
      <c r="AE130" s="600"/>
      <c r="AF130" s="600"/>
      <c r="AG130" s="600"/>
      <c r="AH130" s="600"/>
      <c r="AI130" s="600"/>
      <c r="AJ130" s="600">
        <v>5</v>
      </c>
      <c r="AK130" s="600"/>
      <c r="AL130" s="600"/>
      <c r="AM130" s="600"/>
      <c r="AN130" s="600"/>
      <c r="AO130" s="600"/>
      <c r="AP130" s="600"/>
      <c r="AQ130" s="600"/>
      <c r="AR130" s="600">
        <v>6</v>
      </c>
      <c r="AS130" s="600"/>
      <c r="AT130" s="600"/>
      <c r="AU130" s="600"/>
      <c r="AV130" s="600"/>
      <c r="AW130" s="600"/>
      <c r="AX130" s="600"/>
      <c r="AY130" s="600"/>
      <c r="AZ130" s="400"/>
      <c r="BA130" s="106"/>
    </row>
    <row r="131" spans="1:53" s="8" customFormat="1" ht="31.5" hidden="1" customHeight="1" x14ac:dyDescent="0.25">
      <c r="A131" s="98"/>
      <c r="B131" s="713" t="s">
        <v>86</v>
      </c>
      <c r="C131" s="714"/>
      <c r="D131" s="714"/>
      <c r="E131" s="714"/>
      <c r="F131" s="714"/>
      <c r="G131" s="714"/>
      <c r="H131" s="714"/>
      <c r="I131" s="714"/>
      <c r="J131" s="714"/>
      <c r="K131" s="714"/>
      <c r="L131" s="714"/>
      <c r="M131" s="714"/>
      <c r="N131" s="714"/>
      <c r="O131" s="714"/>
      <c r="P131" s="714"/>
      <c r="Q131" s="715"/>
      <c r="R131" s="716">
        <v>100</v>
      </c>
      <c r="S131" s="717"/>
      <c r="T131" s="718"/>
      <c r="U131" s="718"/>
      <c r="V131" s="718"/>
      <c r="W131" s="718"/>
      <c r="X131" s="718"/>
      <c r="Y131" s="718"/>
      <c r="Z131" s="718"/>
      <c r="AA131" s="718"/>
      <c r="AB131" s="718"/>
      <c r="AC131" s="686"/>
      <c r="AD131" s="686"/>
      <c r="AE131" s="686"/>
      <c r="AF131" s="686"/>
      <c r="AG131" s="686"/>
      <c r="AH131" s="686"/>
      <c r="AI131" s="686"/>
      <c r="AJ131" s="581"/>
      <c r="AK131" s="581"/>
      <c r="AL131" s="581"/>
      <c r="AM131" s="581"/>
      <c r="AN131" s="581"/>
      <c r="AO131" s="581"/>
      <c r="AP131" s="581"/>
      <c r="AQ131" s="581"/>
      <c r="AR131" s="581"/>
      <c r="AS131" s="581"/>
      <c r="AT131" s="581"/>
      <c r="AU131" s="581"/>
      <c r="AV131" s="581"/>
      <c r="AW131" s="581"/>
      <c r="AX131" s="581"/>
      <c r="AY131" s="581"/>
      <c r="AZ131" s="582"/>
      <c r="BA131" s="98"/>
    </row>
    <row r="132" spans="1:53" s="8" customFormat="1" ht="18" hidden="1" customHeight="1" x14ac:dyDescent="0.25">
      <c r="A132" s="98"/>
      <c r="B132" s="708" t="s">
        <v>79</v>
      </c>
      <c r="C132" s="709"/>
      <c r="D132" s="709"/>
      <c r="E132" s="709"/>
      <c r="F132" s="709"/>
      <c r="G132" s="709"/>
      <c r="H132" s="709"/>
      <c r="I132" s="709"/>
      <c r="J132" s="709"/>
      <c r="K132" s="709"/>
      <c r="L132" s="709"/>
      <c r="M132" s="709"/>
      <c r="N132" s="709"/>
      <c r="O132" s="709"/>
      <c r="P132" s="709"/>
      <c r="Q132" s="710"/>
      <c r="R132" s="711">
        <v>110</v>
      </c>
      <c r="S132" s="712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687"/>
      <c r="AD132" s="687"/>
      <c r="AE132" s="687"/>
      <c r="AF132" s="687"/>
      <c r="AG132" s="687"/>
      <c r="AH132" s="687"/>
      <c r="AI132" s="687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/>
      <c r="AV132" s="456"/>
      <c r="AW132" s="456"/>
      <c r="AX132" s="456"/>
      <c r="AY132" s="456"/>
      <c r="AZ132" s="588"/>
      <c r="BA132" s="98"/>
    </row>
    <row r="133" spans="1:53" s="8" customFormat="1" ht="18" hidden="1" customHeight="1" thickBot="1" x14ac:dyDescent="0.3">
      <c r="A133" s="98"/>
      <c r="B133" s="702" t="s">
        <v>80</v>
      </c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4"/>
      <c r="R133" s="705">
        <v>111</v>
      </c>
      <c r="S133" s="706"/>
      <c r="T133" s="707"/>
      <c r="U133" s="707"/>
      <c r="V133" s="707"/>
      <c r="W133" s="707"/>
      <c r="X133" s="707"/>
      <c r="Y133" s="707"/>
      <c r="Z133" s="707"/>
      <c r="AA133" s="707"/>
      <c r="AB133" s="707"/>
      <c r="AC133" s="623"/>
      <c r="AD133" s="623"/>
      <c r="AE133" s="623"/>
      <c r="AF133" s="623"/>
      <c r="AG133" s="623"/>
      <c r="AH133" s="623"/>
      <c r="AI133" s="623"/>
      <c r="AJ133" s="574"/>
      <c r="AK133" s="574"/>
      <c r="AL133" s="574"/>
      <c r="AM133" s="574"/>
      <c r="AN133" s="574"/>
      <c r="AO133" s="574"/>
      <c r="AP133" s="574"/>
      <c r="AQ133" s="574"/>
      <c r="AR133" s="574"/>
      <c r="AS133" s="574"/>
      <c r="AT133" s="574"/>
      <c r="AU133" s="574"/>
      <c r="AV133" s="574"/>
      <c r="AW133" s="574"/>
      <c r="AX133" s="574"/>
      <c r="AY133" s="574"/>
      <c r="AZ133" s="575"/>
      <c r="BA133" s="98"/>
    </row>
    <row r="134" spans="1:53" hidden="1" x14ac:dyDescent="0.25"/>
    <row r="135" spans="1:53" s="10" customFormat="1" ht="18" hidden="1" customHeight="1" x14ac:dyDescent="0.25">
      <c r="A135" s="98"/>
      <c r="B135" s="460" t="s">
        <v>266</v>
      </c>
      <c r="C135" s="460"/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460"/>
      <c r="AX135" s="460"/>
      <c r="AY135" s="460"/>
      <c r="AZ135" s="460"/>
      <c r="BA135" s="98"/>
    </row>
    <row r="136" spans="1:53" s="8" customFormat="1" ht="5.25" hidden="1" customHeight="1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</row>
    <row r="137" spans="1:53" s="8" customFormat="1" ht="12.75" hidden="1" customHeight="1" x14ac:dyDescent="0.25">
      <c r="A137" s="99"/>
      <c r="B137" s="385" t="s">
        <v>3</v>
      </c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 t="s">
        <v>4</v>
      </c>
      <c r="S137" s="456"/>
      <c r="T137" s="456" t="s">
        <v>96</v>
      </c>
      <c r="U137" s="456"/>
      <c r="V137" s="456"/>
      <c r="W137" s="456"/>
      <c r="X137" s="456"/>
      <c r="Y137" s="456"/>
      <c r="Z137" s="456"/>
      <c r="AA137" s="456"/>
      <c r="AB137" s="456"/>
      <c r="AC137" s="456" t="s">
        <v>326</v>
      </c>
      <c r="AD137" s="456"/>
      <c r="AE137" s="456"/>
      <c r="AF137" s="456"/>
      <c r="AG137" s="456"/>
      <c r="AH137" s="456"/>
      <c r="AI137" s="456"/>
      <c r="AJ137" s="456" t="s">
        <v>85</v>
      </c>
      <c r="AK137" s="456"/>
      <c r="AL137" s="456"/>
      <c r="AM137" s="456"/>
      <c r="AN137" s="456"/>
      <c r="AO137" s="456"/>
      <c r="AP137" s="456"/>
      <c r="AQ137" s="456"/>
      <c r="AR137" s="456" t="s">
        <v>361</v>
      </c>
      <c r="AS137" s="456"/>
      <c r="AT137" s="456"/>
      <c r="AU137" s="456"/>
      <c r="AV137" s="456"/>
      <c r="AW137" s="456"/>
      <c r="AX137" s="456"/>
      <c r="AY137" s="456"/>
      <c r="AZ137" s="383"/>
      <c r="BA137" s="99"/>
    </row>
    <row r="138" spans="1:53" s="8" customFormat="1" ht="12.75" hidden="1" customHeight="1" x14ac:dyDescent="0.25">
      <c r="A138" s="99"/>
      <c r="B138" s="385"/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6"/>
      <c r="AK138" s="456"/>
      <c r="AL138" s="456"/>
      <c r="AM138" s="456"/>
      <c r="AN138" s="456"/>
      <c r="AO138" s="456"/>
      <c r="AP138" s="456"/>
      <c r="AQ138" s="456"/>
      <c r="AR138" s="456"/>
      <c r="AS138" s="456"/>
      <c r="AT138" s="456"/>
      <c r="AU138" s="456"/>
      <c r="AV138" s="456"/>
      <c r="AW138" s="456"/>
      <c r="AX138" s="456"/>
      <c r="AY138" s="456"/>
      <c r="AZ138" s="383"/>
      <c r="BA138" s="99"/>
    </row>
    <row r="139" spans="1:53" s="8" customFormat="1" ht="12.75" hidden="1" customHeight="1" x14ac:dyDescent="0.25">
      <c r="A139" s="99"/>
      <c r="B139" s="385"/>
      <c r="C139" s="456"/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  <c r="AJ139" s="456"/>
      <c r="AK139" s="456"/>
      <c r="AL139" s="456"/>
      <c r="AM139" s="456"/>
      <c r="AN139" s="456"/>
      <c r="AO139" s="456"/>
      <c r="AP139" s="456"/>
      <c r="AQ139" s="456"/>
      <c r="AR139" s="456"/>
      <c r="AS139" s="456"/>
      <c r="AT139" s="456"/>
      <c r="AU139" s="456"/>
      <c r="AV139" s="456"/>
      <c r="AW139" s="456"/>
      <c r="AX139" s="456"/>
      <c r="AY139" s="456"/>
      <c r="AZ139" s="383"/>
      <c r="BA139" s="99"/>
    </row>
    <row r="140" spans="1:53" s="8" customFormat="1" ht="12.75" hidden="1" customHeight="1" x14ac:dyDescent="0.25">
      <c r="A140" s="99"/>
      <c r="B140" s="385"/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6"/>
      <c r="AK140" s="456"/>
      <c r="AL140" s="456"/>
      <c r="AM140" s="456"/>
      <c r="AN140" s="456"/>
      <c r="AO140" s="456"/>
      <c r="AP140" s="456"/>
      <c r="AQ140" s="456"/>
      <c r="AR140" s="456"/>
      <c r="AS140" s="456"/>
      <c r="AT140" s="456"/>
      <c r="AU140" s="456"/>
      <c r="AV140" s="456"/>
      <c r="AW140" s="456"/>
      <c r="AX140" s="456"/>
      <c r="AY140" s="456"/>
      <c r="AZ140" s="383"/>
      <c r="BA140" s="99"/>
    </row>
    <row r="141" spans="1:53" s="8" customFormat="1" ht="15" hidden="1" customHeight="1" thickBot="1" x14ac:dyDescent="0.3">
      <c r="A141" s="98"/>
      <c r="B141" s="402">
        <v>1</v>
      </c>
      <c r="C141" s="600"/>
      <c r="D141" s="600"/>
      <c r="E141" s="600"/>
      <c r="F141" s="600"/>
      <c r="G141" s="600"/>
      <c r="H141" s="600"/>
      <c r="I141" s="600"/>
      <c r="J141" s="600"/>
      <c r="K141" s="600"/>
      <c r="L141" s="600"/>
      <c r="M141" s="600"/>
      <c r="N141" s="600"/>
      <c r="O141" s="600"/>
      <c r="P141" s="600"/>
      <c r="Q141" s="600"/>
      <c r="R141" s="400">
        <v>2</v>
      </c>
      <c r="S141" s="402"/>
      <c r="T141" s="600">
        <v>3</v>
      </c>
      <c r="U141" s="600"/>
      <c r="V141" s="600"/>
      <c r="W141" s="600"/>
      <c r="X141" s="600"/>
      <c r="Y141" s="600"/>
      <c r="Z141" s="600"/>
      <c r="AA141" s="600"/>
      <c r="AB141" s="600"/>
      <c r="AC141" s="600">
        <v>4</v>
      </c>
      <c r="AD141" s="600"/>
      <c r="AE141" s="600"/>
      <c r="AF141" s="600"/>
      <c r="AG141" s="600"/>
      <c r="AH141" s="600"/>
      <c r="AI141" s="600"/>
      <c r="AJ141" s="600">
        <v>5</v>
      </c>
      <c r="AK141" s="600"/>
      <c r="AL141" s="600"/>
      <c r="AM141" s="600"/>
      <c r="AN141" s="600"/>
      <c r="AO141" s="600"/>
      <c r="AP141" s="600"/>
      <c r="AQ141" s="600"/>
      <c r="AR141" s="600">
        <v>6</v>
      </c>
      <c r="AS141" s="600"/>
      <c r="AT141" s="600"/>
      <c r="AU141" s="600"/>
      <c r="AV141" s="600"/>
      <c r="AW141" s="600"/>
      <c r="AX141" s="600"/>
      <c r="AY141" s="600"/>
      <c r="AZ141" s="400"/>
      <c r="BA141" s="106"/>
    </row>
    <row r="142" spans="1:53" s="8" customFormat="1" ht="31.5" hidden="1" customHeight="1" x14ac:dyDescent="0.25">
      <c r="A142" s="98"/>
      <c r="B142" s="713" t="s">
        <v>86</v>
      </c>
      <c r="C142" s="714"/>
      <c r="D142" s="714"/>
      <c r="E142" s="714"/>
      <c r="F142" s="714"/>
      <c r="G142" s="714"/>
      <c r="H142" s="714"/>
      <c r="I142" s="714"/>
      <c r="J142" s="714"/>
      <c r="K142" s="714"/>
      <c r="L142" s="714"/>
      <c r="M142" s="714"/>
      <c r="N142" s="714"/>
      <c r="O142" s="714"/>
      <c r="P142" s="714"/>
      <c r="Q142" s="715"/>
      <c r="R142" s="716">
        <v>100</v>
      </c>
      <c r="S142" s="717"/>
      <c r="T142" s="718"/>
      <c r="U142" s="718"/>
      <c r="V142" s="718"/>
      <c r="W142" s="718"/>
      <c r="X142" s="718"/>
      <c r="Y142" s="718"/>
      <c r="Z142" s="718"/>
      <c r="AA142" s="718"/>
      <c r="AB142" s="718"/>
      <c r="AC142" s="686"/>
      <c r="AD142" s="686"/>
      <c r="AE142" s="686"/>
      <c r="AF142" s="686"/>
      <c r="AG142" s="686"/>
      <c r="AH142" s="686"/>
      <c r="AI142" s="686"/>
      <c r="AJ142" s="581"/>
      <c r="AK142" s="581"/>
      <c r="AL142" s="581"/>
      <c r="AM142" s="581"/>
      <c r="AN142" s="581"/>
      <c r="AO142" s="581"/>
      <c r="AP142" s="581"/>
      <c r="AQ142" s="581"/>
      <c r="AR142" s="581"/>
      <c r="AS142" s="581"/>
      <c r="AT142" s="581"/>
      <c r="AU142" s="581"/>
      <c r="AV142" s="581"/>
      <c r="AW142" s="581"/>
      <c r="AX142" s="581"/>
      <c r="AY142" s="581"/>
      <c r="AZ142" s="582"/>
      <c r="BA142" s="98"/>
    </row>
    <row r="143" spans="1:53" s="8" customFormat="1" ht="18" hidden="1" customHeight="1" x14ac:dyDescent="0.25">
      <c r="A143" s="98"/>
      <c r="B143" s="708" t="s">
        <v>79</v>
      </c>
      <c r="C143" s="709"/>
      <c r="D143" s="709"/>
      <c r="E143" s="709"/>
      <c r="F143" s="709"/>
      <c r="G143" s="709"/>
      <c r="H143" s="709"/>
      <c r="I143" s="709"/>
      <c r="J143" s="709"/>
      <c r="K143" s="709"/>
      <c r="L143" s="709"/>
      <c r="M143" s="709"/>
      <c r="N143" s="709"/>
      <c r="O143" s="709"/>
      <c r="P143" s="709"/>
      <c r="Q143" s="710"/>
      <c r="R143" s="711">
        <v>110</v>
      </c>
      <c r="S143" s="712"/>
      <c r="T143" s="444"/>
      <c r="U143" s="444"/>
      <c r="V143" s="444"/>
      <c r="W143" s="444"/>
      <c r="X143" s="444"/>
      <c r="Y143" s="444"/>
      <c r="Z143" s="444"/>
      <c r="AA143" s="444"/>
      <c r="AB143" s="444"/>
      <c r="AC143" s="687"/>
      <c r="AD143" s="687"/>
      <c r="AE143" s="687"/>
      <c r="AF143" s="687"/>
      <c r="AG143" s="687"/>
      <c r="AH143" s="687"/>
      <c r="AI143" s="687"/>
      <c r="AJ143" s="456"/>
      <c r="AK143" s="456"/>
      <c r="AL143" s="456"/>
      <c r="AM143" s="456"/>
      <c r="AN143" s="456"/>
      <c r="AO143" s="456"/>
      <c r="AP143" s="456"/>
      <c r="AQ143" s="456"/>
      <c r="AR143" s="456"/>
      <c r="AS143" s="456"/>
      <c r="AT143" s="456"/>
      <c r="AU143" s="456"/>
      <c r="AV143" s="456"/>
      <c r="AW143" s="456"/>
      <c r="AX143" s="456"/>
      <c r="AY143" s="456"/>
      <c r="AZ143" s="588"/>
      <c r="BA143" s="98"/>
    </row>
    <row r="144" spans="1:53" s="8" customFormat="1" ht="18" hidden="1" customHeight="1" thickBot="1" x14ac:dyDescent="0.3">
      <c r="A144" s="98"/>
      <c r="B144" s="702" t="s">
        <v>80</v>
      </c>
      <c r="C144" s="703"/>
      <c r="D144" s="703"/>
      <c r="E144" s="703"/>
      <c r="F144" s="703"/>
      <c r="G144" s="703"/>
      <c r="H144" s="703"/>
      <c r="I144" s="703"/>
      <c r="J144" s="703"/>
      <c r="K144" s="703"/>
      <c r="L144" s="703"/>
      <c r="M144" s="703"/>
      <c r="N144" s="703"/>
      <c r="O144" s="703"/>
      <c r="P144" s="703"/>
      <c r="Q144" s="704"/>
      <c r="R144" s="705">
        <v>111</v>
      </c>
      <c r="S144" s="706"/>
      <c r="T144" s="707"/>
      <c r="U144" s="707"/>
      <c r="V144" s="707"/>
      <c r="W144" s="707"/>
      <c r="X144" s="707"/>
      <c r="Y144" s="707"/>
      <c r="Z144" s="707"/>
      <c r="AA144" s="707"/>
      <c r="AB144" s="707"/>
      <c r="AC144" s="623"/>
      <c r="AD144" s="623"/>
      <c r="AE144" s="623"/>
      <c r="AF144" s="623"/>
      <c r="AG144" s="623"/>
      <c r="AH144" s="623"/>
      <c r="AI144" s="623"/>
      <c r="AJ144" s="574"/>
      <c r="AK144" s="574"/>
      <c r="AL144" s="574"/>
      <c r="AM144" s="574"/>
      <c r="AN144" s="574"/>
      <c r="AO144" s="574"/>
      <c r="AP144" s="574"/>
      <c r="AQ144" s="574"/>
      <c r="AR144" s="574"/>
      <c r="AS144" s="574"/>
      <c r="AT144" s="574"/>
      <c r="AU144" s="574"/>
      <c r="AV144" s="574"/>
      <c r="AW144" s="574"/>
      <c r="AX144" s="574"/>
      <c r="AY144" s="574"/>
      <c r="AZ144" s="575"/>
      <c r="BA144" s="98"/>
    </row>
    <row r="145" spans="1:53" ht="15" hidden="1" customHeight="1" x14ac:dyDescent="0.25"/>
    <row r="146" spans="1:53" s="10" customFormat="1" ht="33" hidden="1" customHeight="1" x14ac:dyDescent="0.25">
      <c r="A146" s="98"/>
      <c r="B146" s="638" t="s">
        <v>311</v>
      </c>
      <c r="C146" s="638"/>
      <c r="D146" s="638"/>
      <c r="E146" s="638"/>
      <c r="F146" s="638"/>
      <c r="G146" s="638"/>
      <c r="H146" s="638"/>
      <c r="I146" s="638"/>
      <c r="J146" s="638"/>
      <c r="K146" s="638"/>
      <c r="L146" s="638"/>
      <c r="M146" s="638"/>
      <c r="N146" s="638"/>
      <c r="O146" s="638"/>
      <c r="P146" s="638"/>
      <c r="Q146" s="638"/>
      <c r="R146" s="638"/>
      <c r="S146" s="638"/>
      <c r="T146" s="638"/>
      <c r="U146" s="638"/>
      <c r="V146" s="638"/>
      <c r="W146" s="638"/>
      <c r="X146" s="638"/>
      <c r="Y146" s="638"/>
      <c r="Z146" s="638"/>
      <c r="AA146" s="638"/>
      <c r="AB146" s="638"/>
      <c r="AC146" s="638"/>
      <c r="AD146" s="638"/>
      <c r="AE146" s="638"/>
      <c r="AF146" s="638"/>
      <c r="AG146" s="638"/>
      <c r="AH146" s="638"/>
      <c r="AI146" s="638"/>
      <c r="AJ146" s="638"/>
      <c r="AK146" s="638"/>
      <c r="AL146" s="638"/>
      <c r="AM146" s="638"/>
      <c r="AN146" s="638"/>
      <c r="AO146" s="638"/>
      <c r="AP146" s="638"/>
      <c r="AQ146" s="638"/>
      <c r="AR146" s="638"/>
      <c r="AS146" s="638"/>
      <c r="AT146" s="638"/>
      <c r="AU146" s="638"/>
      <c r="AV146" s="638"/>
      <c r="AW146" s="638"/>
      <c r="AX146" s="638"/>
      <c r="AY146" s="638"/>
      <c r="AZ146" s="638"/>
      <c r="BA146" s="142"/>
    </row>
    <row r="147" spans="1:53" s="10" customFormat="1" ht="33" hidden="1" customHeight="1" x14ac:dyDescent="0.25">
      <c r="A147" s="98"/>
      <c r="B147" s="638" t="s">
        <v>583</v>
      </c>
      <c r="C147" s="638"/>
      <c r="D147" s="638"/>
      <c r="E147" s="638"/>
      <c r="F147" s="638"/>
      <c r="G147" s="638"/>
      <c r="H147" s="638"/>
      <c r="I147" s="638"/>
      <c r="J147" s="638"/>
      <c r="K147" s="638"/>
      <c r="L147" s="638"/>
      <c r="M147" s="638"/>
      <c r="N147" s="638"/>
      <c r="O147" s="638"/>
      <c r="P147" s="638"/>
      <c r="Q147" s="638"/>
      <c r="R147" s="638"/>
      <c r="S147" s="638"/>
      <c r="T147" s="638"/>
      <c r="U147" s="638"/>
      <c r="V147" s="638"/>
      <c r="W147" s="638"/>
      <c r="X147" s="638"/>
      <c r="Y147" s="638"/>
      <c r="Z147" s="638"/>
      <c r="AA147" s="638"/>
      <c r="AB147" s="638"/>
      <c r="AC147" s="638"/>
      <c r="AD147" s="638"/>
      <c r="AE147" s="638"/>
      <c r="AF147" s="638"/>
      <c r="AG147" s="638"/>
      <c r="AH147" s="638"/>
      <c r="AI147" s="638"/>
      <c r="AJ147" s="638"/>
      <c r="AK147" s="638"/>
      <c r="AL147" s="638"/>
      <c r="AM147" s="638"/>
      <c r="AN147" s="638"/>
      <c r="AO147" s="638"/>
      <c r="AP147" s="638"/>
      <c r="AQ147" s="638"/>
      <c r="AR147" s="638"/>
      <c r="AS147" s="638"/>
      <c r="AT147" s="638"/>
      <c r="AU147" s="638"/>
      <c r="AV147" s="638"/>
      <c r="AW147" s="638"/>
      <c r="AX147" s="638"/>
      <c r="AY147" s="638"/>
      <c r="AZ147" s="638"/>
      <c r="BA147" s="142"/>
    </row>
    <row r="148" spans="1:53" s="10" customFormat="1" ht="8.1" hidden="1" customHeight="1" x14ac:dyDescent="0.25">
      <c r="A148" s="98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09"/>
      <c r="U148" s="109"/>
      <c r="V148" s="109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</row>
    <row r="149" spans="1:53" s="8" customFormat="1" ht="21.75" hidden="1" customHeight="1" x14ac:dyDescent="0.25">
      <c r="A149" s="99"/>
      <c r="B149" s="401" t="s">
        <v>87</v>
      </c>
      <c r="C149" s="401"/>
      <c r="D149" s="401"/>
      <c r="E149" s="401"/>
      <c r="F149" s="401"/>
      <c r="G149" s="401"/>
      <c r="H149" s="401"/>
      <c r="I149" s="401"/>
      <c r="J149" s="402"/>
      <c r="K149" s="400" t="s">
        <v>88</v>
      </c>
      <c r="L149" s="402"/>
      <c r="M149" s="456" t="s">
        <v>364</v>
      </c>
      <c r="N149" s="456"/>
      <c r="O149" s="456"/>
      <c r="P149" s="456"/>
      <c r="Q149" s="456"/>
      <c r="R149" s="456"/>
      <c r="S149" s="456"/>
      <c r="T149" s="456"/>
      <c r="U149" s="456"/>
      <c r="V149" s="456"/>
      <c r="W149" s="456" t="s">
        <v>326</v>
      </c>
      <c r="X149" s="456"/>
      <c r="Y149" s="456"/>
      <c r="Z149" s="456"/>
      <c r="AA149" s="456"/>
      <c r="AB149" s="456"/>
      <c r="AC149" s="456"/>
      <c r="AD149" s="456"/>
      <c r="AE149" s="456" t="s">
        <v>249</v>
      </c>
      <c r="AF149" s="456"/>
      <c r="AG149" s="456"/>
      <c r="AH149" s="456"/>
      <c r="AI149" s="456"/>
      <c r="AJ149" s="456"/>
      <c r="AK149" s="400" t="s">
        <v>319</v>
      </c>
      <c r="AL149" s="401"/>
      <c r="AM149" s="401"/>
      <c r="AN149" s="401"/>
      <c r="AO149" s="401"/>
      <c r="AP149" s="401"/>
      <c r="AQ149" s="456" t="s">
        <v>388</v>
      </c>
      <c r="AR149" s="456"/>
      <c r="AS149" s="456"/>
      <c r="AT149" s="456"/>
      <c r="AU149" s="456"/>
      <c r="AV149" s="456"/>
      <c r="AW149" s="456"/>
      <c r="AX149" s="456"/>
      <c r="AY149" s="456"/>
      <c r="AZ149" s="383"/>
      <c r="BA149" s="106"/>
    </row>
    <row r="150" spans="1:53" s="8" customFormat="1" ht="24.95" hidden="1" customHeight="1" x14ac:dyDescent="0.25">
      <c r="A150" s="99"/>
      <c r="B150" s="453"/>
      <c r="C150" s="453"/>
      <c r="D150" s="453"/>
      <c r="E150" s="453"/>
      <c r="F150" s="453"/>
      <c r="G150" s="453"/>
      <c r="H150" s="453"/>
      <c r="I150" s="453"/>
      <c r="J150" s="454"/>
      <c r="K150" s="455"/>
      <c r="L150" s="454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5"/>
      <c r="AL150" s="453"/>
      <c r="AM150" s="453"/>
      <c r="AN150" s="453"/>
      <c r="AO150" s="453"/>
      <c r="AP150" s="453"/>
      <c r="AQ150" s="456"/>
      <c r="AR150" s="456"/>
      <c r="AS150" s="456"/>
      <c r="AT150" s="456"/>
      <c r="AU150" s="456"/>
      <c r="AV150" s="456"/>
      <c r="AW150" s="456"/>
      <c r="AX150" s="456"/>
      <c r="AY150" s="456"/>
      <c r="AZ150" s="383"/>
      <c r="BA150" s="106"/>
    </row>
    <row r="151" spans="1:53" s="8" customFormat="1" ht="15" hidden="1" customHeight="1" x14ac:dyDescent="0.25">
      <c r="A151" s="99"/>
      <c r="B151" s="453"/>
      <c r="C151" s="453"/>
      <c r="D151" s="453"/>
      <c r="E151" s="453"/>
      <c r="F151" s="453"/>
      <c r="G151" s="453"/>
      <c r="H151" s="453"/>
      <c r="I151" s="453"/>
      <c r="J151" s="454"/>
      <c r="K151" s="455"/>
      <c r="L151" s="454"/>
      <c r="M151" s="456" t="s">
        <v>89</v>
      </c>
      <c r="N151" s="456"/>
      <c r="O151" s="456"/>
      <c r="P151" s="456"/>
      <c r="Q151" s="456"/>
      <c r="R151" s="456" t="s">
        <v>90</v>
      </c>
      <c r="S151" s="456"/>
      <c r="T151" s="456"/>
      <c r="U151" s="456"/>
      <c r="V151" s="456"/>
      <c r="W151" s="456" t="s">
        <v>91</v>
      </c>
      <c r="X151" s="456"/>
      <c r="Y151" s="456"/>
      <c r="Z151" s="456"/>
      <c r="AA151" s="456" t="s">
        <v>92</v>
      </c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55"/>
      <c r="AL151" s="453"/>
      <c r="AM151" s="453"/>
      <c r="AN151" s="453"/>
      <c r="AO151" s="453"/>
      <c r="AP151" s="453"/>
      <c r="AQ151" s="456"/>
      <c r="AR151" s="456"/>
      <c r="AS151" s="456"/>
      <c r="AT151" s="456"/>
      <c r="AU151" s="456"/>
      <c r="AV151" s="456"/>
      <c r="AW151" s="456"/>
      <c r="AX151" s="456"/>
      <c r="AY151" s="456"/>
      <c r="AZ151" s="383"/>
      <c r="BA151" s="106"/>
    </row>
    <row r="152" spans="1:53" s="8" customFormat="1" ht="15" hidden="1" customHeight="1" x14ac:dyDescent="0.25">
      <c r="A152" s="99"/>
      <c r="B152" s="453"/>
      <c r="C152" s="453"/>
      <c r="D152" s="453"/>
      <c r="E152" s="453"/>
      <c r="F152" s="453"/>
      <c r="G152" s="453"/>
      <c r="H152" s="453"/>
      <c r="I152" s="453"/>
      <c r="J152" s="454"/>
      <c r="K152" s="455"/>
      <c r="L152" s="454"/>
      <c r="M152" s="456"/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456"/>
      <c r="Y152" s="456"/>
      <c r="Z152" s="456"/>
      <c r="AA152" s="456"/>
      <c r="AB152" s="456"/>
      <c r="AC152" s="456"/>
      <c r="AD152" s="456"/>
      <c r="AE152" s="456"/>
      <c r="AF152" s="456"/>
      <c r="AG152" s="456"/>
      <c r="AH152" s="456"/>
      <c r="AI152" s="456"/>
      <c r="AJ152" s="456"/>
      <c r="AK152" s="455"/>
      <c r="AL152" s="453"/>
      <c r="AM152" s="453"/>
      <c r="AN152" s="453"/>
      <c r="AO152" s="453"/>
      <c r="AP152" s="453"/>
      <c r="AQ152" s="456" t="s">
        <v>6</v>
      </c>
      <c r="AR152" s="456"/>
      <c r="AS152" s="456"/>
      <c r="AT152" s="456"/>
      <c r="AU152" s="456"/>
      <c r="AV152" s="456" t="s">
        <v>93</v>
      </c>
      <c r="AW152" s="456"/>
      <c r="AX152" s="456"/>
      <c r="AY152" s="456"/>
      <c r="AZ152" s="383"/>
      <c r="BA152" s="106"/>
    </row>
    <row r="153" spans="1:53" s="8" customFormat="1" ht="15" hidden="1" customHeight="1" x14ac:dyDescent="0.25">
      <c r="A153" s="99"/>
      <c r="B153" s="404"/>
      <c r="C153" s="404"/>
      <c r="D153" s="404"/>
      <c r="E153" s="404"/>
      <c r="F153" s="404"/>
      <c r="G153" s="404"/>
      <c r="H153" s="404"/>
      <c r="I153" s="404"/>
      <c r="J153" s="406"/>
      <c r="K153" s="405"/>
      <c r="L153" s="40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  <c r="Z153" s="456"/>
      <c r="AA153" s="456"/>
      <c r="AB153" s="456"/>
      <c r="AC153" s="456"/>
      <c r="AD153" s="456"/>
      <c r="AE153" s="456"/>
      <c r="AF153" s="456"/>
      <c r="AG153" s="456"/>
      <c r="AH153" s="456"/>
      <c r="AI153" s="456"/>
      <c r="AJ153" s="456"/>
      <c r="AK153" s="405"/>
      <c r="AL153" s="404"/>
      <c r="AM153" s="404"/>
      <c r="AN153" s="404"/>
      <c r="AO153" s="404"/>
      <c r="AP153" s="404"/>
      <c r="AQ153" s="456"/>
      <c r="AR153" s="456"/>
      <c r="AS153" s="456"/>
      <c r="AT153" s="456"/>
      <c r="AU153" s="456"/>
      <c r="AV153" s="456"/>
      <c r="AW153" s="456"/>
      <c r="AX153" s="456"/>
      <c r="AY153" s="456"/>
      <c r="AZ153" s="383"/>
      <c r="BA153" s="106"/>
    </row>
    <row r="154" spans="1:53" s="8" customFormat="1" ht="15" hidden="1" customHeight="1" thickBot="1" x14ac:dyDescent="0.3">
      <c r="A154" s="99"/>
      <c r="B154" s="384">
        <v>1</v>
      </c>
      <c r="C154" s="384"/>
      <c r="D154" s="384"/>
      <c r="E154" s="384"/>
      <c r="F154" s="384"/>
      <c r="G154" s="384"/>
      <c r="H154" s="384"/>
      <c r="I154" s="384"/>
      <c r="J154" s="385"/>
      <c r="K154" s="373">
        <v>2</v>
      </c>
      <c r="L154" s="391"/>
      <c r="M154" s="696">
        <v>3</v>
      </c>
      <c r="N154" s="696"/>
      <c r="O154" s="696"/>
      <c r="P154" s="696"/>
      <c r="Q154" s="696"/>
      <c r="R154" s="696">
        <v>4</v>
      </c>
      <c r="S154" s="696"/>
      <c r="T154" s="696"/>
      <c r="U154" s="696"/>
      <c r="V154" s="696"/>
      <c r="W154" s="696">
        <v>5</v>
      </c>
      <c r="X154" s="696"/>
      <c r="Y154" s="696"/>
      <c r="Z154" s="696"/>
      <c r="AA154" s="696">
        <v>6</v>
      </c>
      <c r="AB154" s="696"/>
      <c r="AC154" s="696"/>
      <c r="AD154" s="696"/>
      <c r="AE154" s="696">
        <v>7</v>
      </c>
      <c r="AF154" s="696"/>
      <c r="AG154" s="696"/>
      <c r="AH154" s="696"/>
      <c r="AI154" s="696"/>
      <c r="AJ154" s="696"/>
      <c r="AK154" s="697">
        <v>8</v>
      </c>
      <c r="AL154" s="698"/>
      <c r="AM154" s="698"/>
      <c r="AN154" s="698"/>
      <c r="AO154" s="698"/>
      <c r="AP154" s="698"/>
      <c r="AQ154" s="696">
        <v>9</v>
      </c>
      <c r="AR154" s="696"/>
      <c r="AS154" s="696"/>
      <c r="AT154" s="696"/>
      <c r="AU154" s="696"/>
      <c r="AV154" s="696">
        <v>10</v>
      </c>
      <c r="AW154" s="696"/>
      <c r="AX154" s="696"/>
      <c r="AY154" s="696"/>
      <c r="AZ154" s="697"/>
      <c r="BA154" s="121"/>
    </row>
    <row r="155" spans="1:53" s="8" customFormat="1" ht="54.95" hidden="1" customHeight="1" x14ac:dyDescent="0.25">
      <c r="A155" s="99"/>
      <c r="B155" s="632" t="s">
        <v>94</v>
      </c>
      <c r="C155" s="632"/>
      <c r="D155" s="632"/>
      <c r="E155" s="632"/>
      <c r="F155" s="632"/>
      <c r="G155" s="632"/>
      <c r="H155" s="632"/>
      <c r="I155" s="632"/>
      <c r="J155" s="633"/>
      <c r="K155" s="634" t="s">
        <v>221</v>
      </c>
      <c r="L155" s="635"/>
      <c r="M155" s="690">
        <v>25000</v>
      </c>
      <c r="N155" s="691"/>
      <c r="O155" s="691"/>
      <c r="P155" s="691"/>
      <c r="Q155" s="692"/>
      <c r="R155" s="676">
        <v>15000</v>
      </c>
      <c r="S155" s="677"/>
      <c r="T155" s="677"/>
      <c r="U155" s="677"/>
      <c r="V155" s="678"/>
      <c r="W155" s="676">
        <v>54</v>
      </c>
      <c r="X155" s="677"/>
      <c r="Y155" s="677"/>
      <c r="Z155" s="678"/>
      <c r="AA155" s="676">
        <v>8</v>
      </c>
      <c r="AB155" s="677"/>
      <c r="AC155" s="677"/>
      <c r="AD155" s="678"/>
      <c r="AE155" s="676">
        <f>W155</f>
        <v>54</v>
      </c>
      <c r="AF155" s="677"/>
      <c r="AG155" s="677"/>
      <c r="AH155" s="677"/>
      <c r="AI155" s="677"/>
      <c r="AJ155" s="678"/>
      <c r="AK155" s="682">
        <f>(+M155*W155)+(R155*AA155)-6175.72</f>
        <v>1463824.28</v>
      </c>
      <c r="AL155" s="683"/>
      <c r="AM155" s="683"/>
      <c r="AN155" s="683"/>
      <c r="AO155" s="683"/>
      <c r="AP155" s="683"/>
      <c r="AQ155" s="686">
        <v>0</v>
      </c>
      <c r="AR155" s="686"/>
      <c r="AS155" s="686"/>
      <c r="AT155" s="686"/>
      <c r="AU155" s="686"/>
      <c r="AV155" s="686">
        <v>0</v>
      </c>
      <c r="AW155" s="686"/>
      <c r="AX155" s="686"/>
      <c r="AY155" s="686"/>
      <c r="AZ155" s="688"/>
      <c r="BA155" s="121"/>
    </row>
    <row r="156" spans="1:53" s="8" customFormat="1" ht="54.95" hidden="1" customHeight="1" x14ac:dyDescent="0.25">
      <c r="A156" s="99"/>
      <c r="B156" s="576"/>
      <c r="C156" s="576"/>
      <c r="D156" s="576"/>
      <c r="E156" s="576"/>
      <c r="F156" s="576"/>
      <c r="G156" s="576"/>
      <c r="H156" s="576"/>
      <c r="I156" s="576"/>
      <c r="J156" s="577"/>
      <c r="K156" s="636"/>
      <c r="L156" s="637"/>
      <c r="M156" s="693"/>
      <c r="N156" s="694"/>
      <c r="O156" s="694"/>
      <c r="P156" s="694"/>
      <c r="Q156" s="695"/>
      <c r="R156" s="679"/>
      <c r="S156" s="680"/>
      <c r="T156" s="680"/>
      <c r="U156" s="680"/>
      <c r="V156" s="681"/>
      <c r="W156" s="679"/>
      <c r="X156" s="680"/>
      <c r="Y156" s="680"/>
      <c r="Z156" s="681"/>
      <c r="AA156" s="679"/>
      <c r="AB156" s="680"/>
      <c r="AC156" s="680"/>
      <c r="AD156" s="681"/>
      <c r="AE156" s="679"/>
      <c r="AF156" s="680"/>
      <c r="AG156" s="680"/>
      <c r="AH156" s="680"/>
      <c r="AI156" s="680"/>
      <c r="AJ156" s="681"/>
      <c r="AK156" s="684"/>
      <c r="AL156" s="685"/>
      <c r="AM156" s="685"/>
      <c r="AN156" s="685"/>
      <c r="AO156" s="685"/>
      <c r="AP156" s="685"/>
      <c r="AQ156" s="687"/>
      <c r="AR156" s="687"/>
      <c r="AS156" s="687"/>
      <c r="AT156" s="687"/>
      <c r="AU156" s="687"/>
      <c r="AV156" s="687"/>
      <c r="AW156" s="687"/>
      <c r="AX156" s="687"/>
      <c r="AY156" s="687"/>
      <c r="AZ156" s="689"/>
      <c r="BA156" s="121"/>
    </row>
    <row r="157" spans="1:53" s="8" customFormat="1" ht="18" hidden="1" customHeight="1" thickBot="1" x14ac:dyDescent="0.3">
      <c r="A157" s="98"/>
      <c r="B157" s="629" t="s">
        <v>114</v>
      </c>
      <c r="C157" s="629"/>
      <c r="D157" s="629"/>
      <c r="E157" s="629"/>
      <c r="F157" s="629"/>
      <c r="G157" s="629"/>
      <c r="H157" s="629"/>
      <c r="I157" s="629"/>
      <c r="J157" s="630"/>
      <c r="K157" s="631">
        <v>9000</v>
      </c>
      <c r="L157" s="391"/>
      <c r="M157" s="624" t="s">
        <v>34</v>
      </c>
      <c r="N157" s="624"/>
      <c r="O157" s="624"/>
      <c r="P157" s="624"/>
      <c r="Q157" s="624"/>
      <c r="R157" s="623" t="s">
        <v>34</v>
      </c>
      <c r="S157" s="623"/>
      <c r="T157" s="623"/>
      <c r="U157" s="623"/>
      <c r="V157" s="623"/>
      <c r="W157" s="699">
        <f>SUM(W155)</f>
        <v>54</v>
      </c>
      <c r="X157" s="699"/>
      <c r="Y157" s="699"/>
      <c r="Z157" s="699"/>
      <c r="AA157" s="699">
        <f>SUM(AA155)</f>
        <v>8</v>
      </c>
      <c r="AB157" s="699"/>
      <c r="AC157" s="699"/>
      <c r="AD157" s="699"/>
      <c r="AE157" s="699">
        <f>SUM(AE155)</f>
        <v>54</v>
      </c>
      <c r="AF157" s="699"/>
      <c r="AG157" s="699"/>
      <c r="AH157" s="699"/>
      <c r="AI157" s="699"/>
      <c r="AJ157" s="699"/>
      <c r="AK157" s="700">
        <f>SUM(AK155)</f>
        <v>1463824.28</v>
      </c>
      <c r="AL157" s="701"/>
      <c r="AM157" s="701"/>
      <c r="AN157" s="701"/>
      <c r="AO157" s="701"/>
      <c r="AP157" s="701"/>
      <c r="AQ157" s="623"/>
      <c r="AR157" s="623"/>
      <c r="AS157" s="623"/>
      <c r="AT157" s="623"/>
      <c r="AU157" s="623"/>
      <c r="AV157" s="623"/>
      <c r="AW157" s="623"/>
      <c r="AX157" s="623"/>
      <c r="AY157" s="623"/>
      <c r="AZ157" s="674"/>
      <c r="BA157" s="121"/>
    </row>
    <row r="158" spans="1:53" ht="15" hidden="1" customHeight="1" x14ac:dyDescent="0.25"/>
    <row r="159" spans="1:53" s="10" customFormat="1" ht="33" hidden="1" customHeight="1" x14ac:dyDescent="0.25">
      <c r="A159" s="98"/>
      <c r="B159" s="638" t="s">
        <v>636</v>
      </c>
      <c r="C159" s="638"/>
      <c r="D159" s="638"/>
      <c r="E159" s="638"/>
      <c r="F159" s="638"/>
      <c r="G159" s="638"/>
      <c r="H159" s="638"/>
      <c r="I159" s="638"/>
      <c r="J159" s="638"/>
      <c r="K159" s="638"/>
      <c r="L159" s="638"/>
      <c r="M159" s="638"/>
      <c r="N159" s="638"/>
      <c r="O159" s="638"/>
      <c r="P159" s="638"/>
      <c r="Q159" s="638"/>
      <c r="R159" s="638"/>
      <c r="S159" s="638"/>
      <c r="T159" s="638"/>
      <c r="U159" s="638"/>
      <c r="V159" s="638"/>
      <c r="W159" s="638"/>
      <c r="X159" s="638"/>
      <c r="Y159" s="638"/>
      <c r="Z159" s="638"/>
      <c r="AA159" s="638"/>
      <c r="AB159" s="638"/>
      <c r="AC159" s="638"/>
      <c r="AD159" s="638"/>
      <c r="AE159" s="638"/>
      <c r="AF159" s="638"/>
      <c r="AG159" s="638"/>
      <c r="AH159" s="638"/>
      <c r="AI159" s="638"/>
      <c r="AJ159" s="638"/>
      <c r="AK159" s="638"/>
      <c r="AL159" s="638"/>
      <c r="AM159" s="638"/>
      <c r="AN159" s="638"/>
      <c r="AO159" s="638"/>
      <c r="AP159" s="638"/>
      <c r="AQ159" s="638"/>
      <c r="AR159" s="638"/>
      <c r="AS159" s="638"/>
      <c r="AT159" s="638"/>
      <c r="AU159" s="638"/>
      <c r="AV159" s="638"/>
      <c r="AW159" s="638"/>
      <c r="AX159" s="638"/>
      <c r="AY159" s="638"/>
      <c r="AZ159" s="638"/>
      <c r="BA159" s="142"/>
    </row>
    <row r="160" spans="1:53" s="10" customFormat="1" ht="8.1" hidden="1" customHeight="1" x14ac:dyDescent="0.25">
      <c r="A160" s="98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09"/>
      <c r="U160" s="109"/>
      <c r="V160" s="109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</row>
    <row r="161" spans="1:53" s="8" customFormat="1" ht="24.95" hidden="1" customHeight="1" x14ac:dyDescent="0.25">
      <c r="A161" s="99"/>
      <c r="B161" s="401" t="s">
        <v>87</v>
      </c>
      <c r="C161" s="401"/>
      <c r="D161" s="401"/>
      <c r="E161" s="401"/>
      <c r="F161" s="401"/>
      <c r="G161" s="401"/>
      <c r="H161" s="401"/>
      <c r="I161" s="401"/>
      <c r="J161" s="402"/>
      <c r="K161" s="400" t="s">
        <v>88</v>
      </c>
      <c r="L161" s="402"/>
      <c r="M161" s="456" t="s">
        <v>364</v>
      </c>
      <c r="N161" s="456"/>
      <c r="O161" s="456"/>
      <c r="P161" s="456"/>
      <c r="Q161" s="456"/>
      <c r="R161" s="456"/>
      <c r="S161" s="456"/>
      <c r="T161" s="456"/>
      <c r="U161" s="456"/>
      <c r="V161" s="456"/>
      <c r="W161" s="456" t="s">
        <v>326</v>
      </c>
      <c r="X161" s="456"/>
      <c r="Y161" s="456"/>
      <c r="Z161" s="456"/>
      <c r="AA161" s="456"/>
      <c r="AB161" s="456"/>
      <c r="AC161" s="456"/>
      <c r="AD161" s="456"/>
      <c r="AE161" s="456" t="s">
        <v>249</v>
      </c>
      <c r="AF161" s="456"/>
      <c r="AG161" s="456"/>
      <c r="AH161" s="456"/>
      <c r="AI161" s="456"/>
      <c r="AJ161" s="456"/>
      <c r="AK161" s="400" t="s">
        <v>319</v>
      </c>
      <c r="AL161" s="401"/>
      <c r="AM161" s="401"/>
      <c r="AN161" s="401"/>
      <c r="AO161" s="401"/>
      <c r="AP161" s="401"/>
      <c r="AQ161" s="456" t="s">
        <v>388</v>
      </c>
      <c r="AR161" s="456"/>
      <c r="AS161" s="456"/>
      <c r="AT161" s="456"/>
      <c r="AU161" s="456"/>
      <c r="AV161" s="456"/>
      <c r="AW161" s="456"/>
      <c r="AX161" s="456"/>
      <c r="AY161" s="456"/>
      <c r="AZ161" s="383"/>
      <c r="BA161" s="106"/>
    </row>
    <row r="162" spans="1:53" s="8" customFormat="1" ht="24.95" hidden="1" customHeight="1" x14ac:dyDescent="0.25">
      <c r="A162" s="99"/>
      <c r="B162" s="453"/>
      <c r="C162" s="453"/>
      <c r="D162" s="453"/>
      <c r="E162" s="453"/>
      <c r="F162" s="453"/>
      <c r="G162" s="453"/>
      <c r="H162" s="453"/>
      <c r="I162" s="453"/>
      <c r="J162" s="454"/>
      <c r="K162" s="455"/>
      <c r="L162" s="454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6"/>
      <c r="AC162" s="456"/>
      <c r="AD162" s="456"/>
      <c r="AE162" s="456"/>
      <c r="AF162" s="456"/>
      <c r="AG162" s="456"/>
      <c r="AH162" s="456"/>
      <c r="AI162" s="456"/>
      <c r="AJ162" s="456"/>
      <c r="AK162" s="455"/>
      <c r="AL162" s="453"/>
      <c r="AM162" s="453"/>
      <c r="AN162" s="453"/>
      <c r="AO162" s="453"/>
      <c r="AP162" s="453"/>
      <c r="AQ162" s="456"/>
      <c r="AR162" s="456"/>
      <c r="AS162" s="456"/>
      <c r="AT162" s="456"/>
      <c r="AU162" s="456"/>
      <c r="AV162" s="456"/>
      <c r="AW162" s="456"/>
      <c r="AX162" s="456"/>
      <c r="AY162" s="456"/>
      <c r="AZ162" s="383"/>
      <c r="BA162" s="106"/>
    </row>
    <row r="163" spans="1:53" s="8" customFormat="1" ht="15" hidden="1" customHeight="1" x14ac:dyDescent="0.25">
      <c r="A163" s="99"/>
      <c r="B163" s="453"/>
      <c r="C163" s="453"/>
      <c r="D163" s="453"/>
      <c r="E163" s="453"/>
      <c r="F163" s="453"/>
      <c r="G163" s="453"/>
      <c r="H163" s="453"/>
      <c r="I163" s="453"/>
      <c r="J163" s="454"/>
      <c r="K163" s="455"/>
      <c r="L163" s="454"/>
      <c r="M163" s="456" t="s">
        <v>89</v>
      </c>
      <c r="N163" s="456"/>
      <c r="O163" s="456"/>
      <c r="P163" s="456"/>
      <c r="Q163" s="456"/>
      <c r="R163" s="456" t="s">
        <v>90</v>
      </c>
      <c r="S163" s="456"/>
      <c r="T163" s="456"/>
      <c r="U163" s="456"/>
      <c r="V163" s="456"/>
      <c r="W163" s="456" t="s">
        <v>91</v>
      </c>
      <c r="X163" s="456"/>
      <c r="Y163" s="456"/>
      <c r="Z163" s="456"/>
      <c r="AA163" s="456" t="s">
        <v>92</v>
      </c>
      <c r="AB163" s="456"/>
      <c r="AC163" s="456"/>
      <c r="AD163" s="456"/>
      <c r="AE163" s="456"/>
      <c r="AF163" s="456"/>
      <c r="AG163" s="456"/>
      <c r="AH163" s="456"/>
      <c r="AI163" s="456"/>
      <c r="AJ163" s="456"/>
      <c r="AK163" s="455"/>
      <c r="AL163" s="453"/>
      <c r="AM163" s="453"/>
      <c r="AN163" s="453"/>
      <c r="AO163" s="453"/>
      <c r="AP163" s="453"/>
      <c r="AQ163" s="456"/>
      <c r="AR163" s="456"/>
      <c r="AS163" s="456"/>
      <c r="AT163" s="456"/>
      <c r="AU163" s="456"/>
      <c r="AV163" s="456"/>
      <c r="AW163" s="456"/>
      <c r="AX163" s="456"/>
      <c r="AY163" s="456"/>
      <c r="AZ163" s="383"/>
      <c r="BA163" s="106"/>
    </row>
    <row r="164" spans="1:53" s="8" customFormat="1" ht="15" hidden="1" customHeight="1" x14ac:dyDescent="0.25">
      <c r="A164" s="99"/>
      <c r="B164" s="453"/>
      <c r="C164" s="453"/>
      <c r="D164" s="453"/>
      <c r="E164" s="453"/>
      <c r="F164" s="453"/>
      <c r="G164" s="453"/>
      <c r="H164" s="453"/>
      <c r="I164" s="453"/>
      <c r="J164" s="454"/>
      <c r="K164" s="455"/>
      <c r="L164" s="454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  <c r="AA164" s="456"/>
      <c r="AB164" s="456"/>
      <c r="AC164" s="456"/>
      <c r="AD164" s="456"/>
      <c r="AE164" s="456"/>
      <c r="AF164" s="456"/>
      <c r="AG164" s="456"/>
      <c r="AH164" s="456"/>
      <c r="AI164" s="456"/>
      <c r="AJ164" s="456"/>
      <c r="AK164" s="455"/>
      <c r="AL164" s="453"/>
      <c r="AM164" s="453"/>
      <c r="AN164" s="453"/>
      <c r="AO164" s="453"/>
      <c r="AP164" s="453"/>
      <c r="AQ164" s="456" t="s">
        <v>6</v>
      </c>
      <c r="AR164" s="456"/>
      <c r="AS164" s="456"/>
      <c r="AT164" s="456"/>
      <c r="AU164" s="456"/>
      <c r="AV164" s="456" t="s">
        <v>93</v>
      </c>
      <c r="AW164" s="456"/>
      <c r="AX164" s="456"/>
      <c r="AY164" s="456"/>
      <c r="AZ164" s="383"/>
      <c r="BA164" s="106"/>
    </row>
    <row r="165" spans="1:53" s="8" customFormat="1" ht="15" hidden="1" customHeight="1" x14ac:dyDescent="0.25">
      <c r="A165" s="99"/>
      <c r="B165" s="404"/>
      <c r="C165" s="404"/>
      <c r="D165" s="404"/>
      <c r="E165" s="404"/>
      <c r="F165" s="404"/>
      <c r="G165" s="404"/>
      <c r="H165" s="404"/>
      <c r="I165" s="404"/>
      <c r="J165" s="406"/>
      <c r="K165" s="405"/>
      <c r="L165" s="40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6"/>
      <c r="AC165" s="456"/>
      <c r="AD165" s="456"/>
      <c r="AE165" s="456"/>
      <c r="AF165" s="456"/>
      <c r="AG165" s="456"/>
      <c r="AH165" s="456"/>
      <c r="AI165" s="456"/>
      <c r="AJ165" s="456"/>
      <c r="AK165" s="405"/>
      <c r="AL165" s="404"/>
      <c r="AM165" s="404"/>
      <c r="AN165" s="404"/>
      <c r="AO165" s="404"/>
      <c r="AP165" s="404"/>
      <c r="AQ165" s="456"/>
      <c r="AR165" s="456"/>
      <c r="AS165" s="456"/>
      <c r="AT165" s="456"/>
      <c r="AU165" s="456"/>
      <c r="AV165" s="456"/>
      <c r="AW165" s="456"/>
      <c r="AX165" s="456"/>
      <c r="AY165" s="456"/>
      <c r="AZ165" s="383"/>
      <c r="BA165" s="106"/>
    </row>
    <row r="166" spans="1:53" s="8" customFormat="1" ht="15" hidden="1" customHeight="1" thickBot="1" x14ac:dyDescent="0.3">
      <c r="A166" s="99"/>
      <c r="B166" s="384">
        <v>1</v>
      </c>
      <c r="C166" s="384"/>
      <c r="D166" s="384"/>
      <c r="E166" s="384"/>
      <c r="F166" s="384"/>
      <c r="G166" s="384"/>
      <c r="H166" s="384"/>
      <c r="I166" s="384"/>
      <c r="J166" s="385"/>
      <c r="K166" s="373">
        <v>2</v>
      </c>
      <c r="L166" s="391"/>
      <c r="M166" s="696">
        <v>3</v>
      </c>
      <c r="N166" s="696"/>
      <c r="O166" s="696"/>
      <c r="P166" s="696"/>
      <c r="Q166" s="696"/>
      <c r="R166" s="696">
        <v>4</v>
      </c>
      <c r="S166" s="696"/>
      <c r="T166" s="696"/>
      <c r="U166" s="696"/>
      <c r="V166" s="696"/>
      <c r="W166" s="696">
        <v>5</v>
      </c>
      <c r="X166" s="696"/>
      <c r="Y166" s="696"/>
      <c r="Z166" s="696"/>
      <c r="AA166" s="696">
        <v>6</v>
      </c>
      <c r="AB166" s="696"/>
      <c r="AC166" s="696"/>
      <c r="AD166" s="696"/>
      <c r="AE166" s="696">
        <v>7</v>
      </c>
      <c r="AF166" s="696"/>
      <c r="AG166" s="696"/>
      <c r="AH166" s="696"/>
      <c r="AI166" s="696"/>
      <c r="AJ166" s="696"/>
      <c r="AK166" s="697">
        <v>8</v>
      </c>
      <c r="AL166" s="698"/>
      <c r="AM166" s="698"/>
      <c r="AN166" s="698"/>
      <c r="AO166" s="698"/>
      <c r="AP166" s="698"/>
      <c r="AQ166" s="696">
        <v>9</v>
      </c>
      <c r="AR166" s="696"/>
      <c r="AS166" s="696"/>
      <c r="AT166" s="696"/>
      <c r="AU166" s="696"/>
      <c r="AV166" s="696">
        <v>10</v>
      </c>
      <c r="AW166" s="696"/>
      <c r="AX166" s="696"/>
      <c r="AY166" s="696"/>
      <c r="AZ166" s="697"/>
      <c r="BA166" s="121"/>
    </row>
    <row r="167" spans="1:53" s="8" customFormat="1" ht="54.95" hidden="1" customHeight="1" x14ac:dyDescent="0.25">
      <c r="A167" s="99"/>
      <c r="B167" s="632" t="s">
        <v>94</v>
      </c>
      <c r="C167" s="632"/>
      <c r="D167" s="632"/>
      <c r="E167" s="632"/>
      <c r="F167" s="632"/>
      <c r="G167" s="632"/>
      <c r="H167" s="632"/>
      <c r="I167" s="632"/>
      <c r="J167" s="633"/>
      <c r="K167" s="634" t="s">
        <v>221</v>
      </c>
      <c r="L167" s="635"/>
      <c r="M167" s="690">
        <v>25000</v>
      </c>
      <c r="N167" s="691"/>
      <c r="O167" s="691"/>
      <c r="P167" s="691"/>
      <c r="Q167" s="692"/>
      <c r="R167" s="676">
        <v>15000</v>
      </c>
      <c r="S167" s="677"/>
      <c r="T167" s="677"/>
      <c r="U167" s="677"/>
      <c r="V167" s="678"/>
      <c r="W167" s="676">
        <v>30</v>
      </c>
      <c r="X167" s="677"/>
      <c r="Y167" s="677"/>
      <c r="Z167" s="678"/>
      <c r="AA167" s="676">
        <v>12</v>
      </c>
      <c r="AB167" s="677"/>
      <c r="AC167" s="677"/>
      <c r="AD167" s="678"/>
      <c r="AE167" s="676">
        <f>W167</f>
        <v>30</v>
      </c>
      <c r="AF167" s="677"/>
      <c r="AG167" s="677"/>
      <c r="AH167" s="677"/>
      <c r="AI167" s="677"/>
      <c r="AJ167" s="678"/>
      <c r="AK167" s="682">
        <f>(M167*W167)+(R167*AA167)+1662</f>
        <v>931662</v>
      </c>
      <c r="AL167" s="683"/>
      <c r="AM167" s="683"/>
      <c r="AN167" s="683"/>
      <c r="AO167" s="683"/>
      <c r="AP167" s="683"/>
      <c r="AQ167" s="686">
        <v>0</v>
      </c>
      <c r="AR167" s="686"/>
      <c r="AS167" s="686"/>
      <c r="AT167" s="686"/>
      <c r="AU167" s="686"/>
      <c r="AV167" s="686">
        <v>0</v>
      </c>
      <c r="AW167" s="686"/>
      <c r="AX167" s="686"/>
      <c r="AY167" s="686"/>
      <c r="AZ167" s="688"/>
      <c r="BA167" s="121"/>
    </row>
    <row r="168" spans="1:53" s="8" customFormat="1" ht="54.95" hidden="1" customHeight="1" x14ac:dyDescent="0.25">
      <c r="A168" s="99"/>
      <c r="B168" s="576"/>
      <c r="C168" s="576"/>
      <c r="D168" s="576"/>
      <c r="E168" s="576"/>
      <c r="F168" s="576"/>
      <c r="G168" s="576"/>
      <c r="H168" s="576"/>
      <c r="I168" s="576"/>
      <c r="J168" s="577"/>
      <c r="K168" s="636"/>
      <c r="L168" s="637"/>
      <c r="M168" s="693"/>
      <c r="N168" s="694"/>
      <c r="O168" s="694"/>
      <c r="P168" s="694"/>
      <c r="Q168" s="695"/>
      <c r="R168" s="679"/>
      <c r="S168" s="680"/>
      <c r="T168" s="680"/>
      <c r="U168" s="680"/>
      <c r="V168" s="681"/>
      <c r="W168" s="679"/>
      <c r="X168" s="680"/>
      <c r="Y168" s="680"/>
      <c r="Z168" s="681"/>
      <c r="AA168" s="679"/>
      <c r="AB168" s="680"/>
      <c r="AC168" s="680"/>
      <c r="AD168" s="681"/>
      <c r="AE168" s="679"/>
      <c r="AF168" s="680"/>
      <c r="AG168" s="680"/>
      <c r="AH168" s="680"/>
      <c r="AI168" s="680"/>
      <c r="AJ168" s="681"/>
      <c r="AK168" s="684"/>
      <c r="AL168" s="685"/>
      <c r="AM168" s="685"/>
      <c r="AN168" s="685"/>
      <c r="AO168" s="685"/>
      <c r="AP168" s="685"/>
      <c r="AQ168" s="687"/>
      <c r="AR168" s="687"/>
      <c r="AS168" s="687"/>
      <c r="AT168" s="687"/>
      <c r="AU168" s="687"/>
      <c r="AV168" s="687"/>
      <c r="AW168" s="687"/>
      <c r="AX168" s="687"/>
      <c r="AY168" s="687"/>
      <c r="AZ168" s="689"/>
      <c r="BA168" s="121"/>
    </row>
    <row r="169" spans="1:53" s="8" customFormat="1" ht="18" hidden="1" customHeight="1" thickBot="1" x14ac:dyDescent="0.3">
      <c r="A169" s="98"/>
      <c r="B169" s="629" t="s">
        <v>114</v>
      </c>
      <c r="C169" s="629"/>
      <c r="D169" s="629"/>
      <c r="E169" s="629"/>
      <c r="F169" s="629"/>
      <c r="G169" s="629"/>
      <c r="H169" s="629"/>
      <c r="I169" s="629"/>
      <c r="J169" s="630"/>
      <c r="K169" s="631">
        <v>9000</v>
      </c>
      <c r="L169" s="391"/>
      <c r="M169" s="624" t="s">
        <v>34</v>
      </c>
      <c r="N169" s="624"/>
      <c r="O169" s="624"/>
      <c r="P169" s="624"/>
      <c r="Q169" s="624"/>
      <c r="R169" s="623" t="s">
        <v>34</v>
      </c>
      <c r="S169" s="623"/>
      <c r="T169" s="623"/>
      <c r="U169" s="623"/>
      <c r="V169" s="623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3"/>
      <c r="AG169" s="623"/>
      <c r="AH169" s="623"/>
      <c r="AI169" s="623"/>
      <c r="AJ169" s="623"/>
      <c r="AK169" s="672"/>
      <c r="AL169" s="673"/>
      <c r="AM169" s="673"/>
      <c r="AN169" s="673"/>
      <c r="AO169" s="673"/>
      <c r="AP169" s="673"/>
      <c r="AQ169" s="623"/>
      <c r="AR169" s="623"/>
      <c r="AS169" s="623"/>
      <c r="AT169" s="623"/>
      <c r="AU169" s="623"/>
      <c r="AV169" s="623"/>
      <c r="AW169" s="623"/>
      <c r="AX169" s="623"/>
      <c r="AY169" s="623"/>
      <c r="AZ169" s="674"/>
      <c r="BA169" s="121"/>
    </row>
    <row r="170" spans="1:53" s="8" customFormat="1" ht="15" hidden="1" customHeight="1" x14ac:dyDescent="0.25">
      <c r="A170" s="98"/>
      <c r="B170" s="117"/>
      <c r="C170" s="117"/>
      <c r="D170" s="117"/>
      <c r="E170" s="117"/>
      <c r="F170" s="117"/>
      <c r="G170" s="117"/>
      <c r="H170" s="117"/>
      <c r="I170" s="117"/>
      <c r="J170" s="111"/>
      <c r="K170" s="111"/>
      <c r="L170" s="111"/>
      <c r="M170" s="111"/>
      <c r="N170" s="111"/>
      <c r="O170" s="111"/>
      <c r="P170" s="111"/>
      <c r="Q170" s="111"/>
      <c r="R170" s="114"/>
      <c r="S170" s="114"/>
      <c r="T170" s="114"/>
      <c r="U170" s="114"/>
      <c r="V170" s="114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</row>
    <row r="171" spans="1:53" s="10" customFormat="1" ht="30" hidden="1" customHeight="1" x14ac:dyDescent="0.25">
      <c r="A171" s="98"/>
      <c r="B171" s="638" t="s">
        <v>808</v>
      </c>
      <c r="C171" s="638"/>
      <c r="D171" s="638"/>
      <c r="E171" s="638"/>
      <c r="F171" s="638"/>
      <c r="G171" s="638"/>
      <c r="H171" s="638"/>
      <c r="I171" s="638"/>
      <c r="J171" s="638"/>
      <c r="K171" s="638"/>
      <c r="L171" s="638"/>
      <c r="M171" s="638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38"/>
      <c r="Z171" s="638"/>
      <c r="AA171" s="638"/>
      <c r="AB171" s="638"/>
      <c r="AC171" s="638"/>
      <c r="AD171" s="638"/>
      <c r="AE171" s="638"/>
      <c r="AF171" s="638"/>
      <c r="AG171" s="638"/>
      <c r="AH171" s="638"/>
      <c r="AI171" s="638"/>
      <c r="AJ171" s="638"/>
      <c r="AK171" s="638"/>
      <c r="AL171" s="638"/>
      <c r="AM171" s="638"/>
      <c r="AN171" s="638"/>
      <c r="AO171" s="638"/>
      <c r="AP171" s="638"/>
      <c r="AQ171" s="638"/>
      <c r="AR171" s="638"/>
      <c r="AS171" s="638"/>
      <c r="AT171" s="638"/>
      <c r="AU171" s="638"/>
      <c r="AV171" s="638"/>
      <c r="AW171" s="638"/>
      <c r="AX171" s="638"/>
      <c r="AY171" s="638"/>
      <c r="AZ171" s="638"/>
      <c r="BA171" s="142"/>
    </row>
    <row r="172" spans="1:53" s="10" customFormat="1" ht="8.1" hidden="1" customHeight="1" x14ac:dyDescent="0.25">
      <c r="A172" s="98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09"/>
      <c r="U172" s="109"/>
      <c r="V172" s="109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</row>
    <row r="173" spans="1:53" s="8" customFormat="1" ht="24.95" hidden="1" customHeight="1" x14ac:dyDescent="0.25">
      <c r="A173" s="99"/>
      <c r="B173" s="401" t="s">
        <v>87</v>
      </c>
      <c r="C173" s="401"/>
      <c r="D173" s="401"/>
      <c r="E173" s="401"/>
      <c r="F173" s="401"/>
      <c r="G173" s="401"/>
      <c r="H173" s="401"/>
      <c r="I173" s="401"/>
      <c r="J173" s="402"/>
      <c r="K173" s="400" t="s">
        <v>88</v>
      </c>
      <c r="L173" s="402"/>
      <c r="M173" s="456" t="s">
        <v>364</v>
      </c>
      <c r="N173" s="456"/>
      <c r="O173" s="456"/>
      <c r="P173" s="456"/>
      <c r="Q173" s="456"/>
      <c r="R173" s="456"/>
      <c r="S173" s="456"/>
      <c r="T173" s="456"/>
      <c r="U173" s="456"/>
      <c r="V173" s="456"/>
      <c r="W173" s="456" t="s">
        <v>326</v>
      </c>
      <c r="X173" s="456"/>
      <c r="Y173" s="456"/>
      <c r="Z173" s="456"/>
      <c r="AA173" s="456"/>
      <c r="AB173" s="456"/>
      <c r="AC173" s="456"/>
      <c r="AD173" s="456"/>
      <c r="AE173" s="456" t="s">
        <v>249</v>
      </c>
      <c r="AF173" s="456"/>
      <c r="AG173" s="456"/>
      <c r="AH173" s="456"/>
      <c r="AI173" s="456"/>
      <c r="AJ173" s="456"/>
      <c r="AK173" s="400" t="s">
        <v>319</v>
      </c>
      <c r="AL173" s="401"/>
      <c r="AM173" s="401"/>
      <c r="AN173" s="401"/>
      <c r="AO173" s="401"/>
      <c r="AP173" s="401"/>
      <c r="AQ173" s="456" t="s">
        <v>388</v>
      </c>
      <c r="AR173" s="456"/>
      <c r="AS173" s="456"/>
      <c r="AT173" s="456"/>
      <c r="AU173" s="456"/>
      <c r="AV173" s="456"/>
      <c r="AW173" s="456"/>
      <c r="AX173" s="456"/>
      <c r="AY173" s="456"/>
      <c r="AZ173" s="383"/>
      <c r="BA173" s="106"/>
    </row>
    <row r="174" spans="1:53" s="8" customFormat="1" ht="20.25" hidden="1" customHeight="1" x14ac:dyDescent="0.25">
      <c r="A174" s="99"/>
      <c r="B174" s="453"/>
      <c r="C174" s="453"/>
      <c r="D174" s="453"/>
      <c r="E174" s="453"/>
      <c r="F174" s="453"/>
      <c r="G174" s="453"/>
      <c r="H174" s="453"/>
      <c r="I174" s="453"/>
      <c r="J174" s="454"/>
      <c r="K174" s="455"/>
      <c r="L174" s="454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  <c r="Y174" s="456"/>
      <c r="Z174" s="456"/>
      <c r="AA174" s="456"/>
      <c r="AB174" s="456"/>
      <c r="AC174" s="456"/>
      <c r="AD174" s="456"/>
      <c r="AE174" s="456"/>
      <c r="AF174" s="456"/>
      <c r="AG174" s="456"/>
      <c r="AH174" s="456"/>
      <c r="AI174" s="456"/>
      <c r="AJ174" s="456"/>
      <c r="AK174" s="455"/>
      <c r="AL174" s="453"/>
      <c r="AM174" s="453"/>
      <c r="AN174" s="453"/>
      <c r="AO174" s="453"/>
      <c r="AP174" s="453"/>
      <c r="AQ174" s="456"/>
      <c r="AR174" s="456"/>
      <c r="AS174" s="456"/>
      <c r="AT174" s="456"/>
      <c r="AU174" s="456"/>
      <c r="AV174" s="456"/>
      <c r="AW174" s="456"/>
      <c r="AX174" s="456"/>
      <c r="AY174" s="456"/>
      <c r="AZ174" s="383"/>
      <c r="BA174" s="106"/>
    </row>
    <row r="175" spans="1:53" s="8" customFormat="1" ht="15" hidden="1" customHeight="1" x14ac:dyDescent="0.25">
      <c r="A175" s="99"/>
      <c r="B175" s="453"/>
      <c r="C175" s="453"/>
      <c r="D175" s="453"/>
      <c r="E175" s="453"/>
      <c r="F175" s="453"/>
      <c r="G175" s="453"/>
      <c r="H175" s="453"/>
      <c r="I175" s="453"/>
      <c r="J175" s="454"/>
      <c r="K175" s="455"/>
      <c r="L175" s="454"/>
      <c r="M175" s="456" t="s">
        <v>89</v>
      </c>
      <c r="N175" s="456"/>
      <c r="O175" s="456"/>
      <c r="P175" s="456"/>
      <c r="Q175" s="456"/>
      <c r="R175" s="456" t="s">
        <v>90</v>
      </c>
      <c r="S175" s="456"/>
      <c r="T175" s="456"/>
      <c r="U175" s="456"/>
      <c r="V175" s="456"/>
      <c r="W175" s="456" t="s">
        <v>91</v>
      </c>
      <c r="X175" s="456"/>
      <c r="Y175" s="456"/>
      <c r="Z175" s="456"/>
      <c r="AA175" s="456" t="s">
        <v>92</v>
      </c>
      <c r="AB175" s="456"/>
      <c r="AC175" s="456"/>
      <c r="AD175" s="456"/>
      <c r="AE175" s="456"/>
      <c r="AF175" s="456"/>
      <c r="AG175" s="456"/>
      <c r="AH175" s="456"/>
      <c r="AI175" s="456"/>
      <c r="AJ175" s="456"/>
      <c r="AK175" s="455"/>
      <c r="AL175" s="453"/>
      <c r="AM175" s="453"/>
      <c r="AN175" s="453"/>
      <c r="AO175" s="453"/>
      <c r="AP175" s="453"/>
      <c r="AQ175" s="456"/>
      <c r="AR175" s="456"/>
      <c r="AS175" s="456"/>
      <c r="AT175" s="456"/>
      <c r="AU175" s="456"/>
      <c r="AV175" s="456"/>
      <c r="AW175" s="456"/>
      <c r="AX175" s="456"/>
      <c r="AY175" s="456"/>
      <c r="AZ175" s="383"/>
      <c r="BA175" s="106"/>
    </row>
    <row r="176" spans="1:53" s="8" customFormat="1" ht="15" hidden="1" customHeight="1" x14ac:dyDescent="0.25">
      <c r="A176" s="99"/>
      <c r="B176" s="453"/>
      <c r="C176" s="453"/>
      <c r="D176" s="453"/>
      <c r="E176" s="453"/>
      <c r="F176" s="453"/>
      <c r="G176" s="453"/>
      <c r="H176" s="453"/>
      <c r="I176" s="453"/>
      <c r="J176" s="454"/>
      <c r="K176" s="455"/>
      <c r="L176" s="454"/>
      <c r="M176" s="456"/>
      <c r="N176" s="456"/>
      <c r="O176" s="456"/>
      <c r="P176" s="456"/>
      <c r="Q176" s="456"/>
      <c r="R176" s="456"/>
      <c r="S176" s="456"/>
      <c r="T176" s="456"/>
      <c r="U176" s="456"/>
      <c r="V176" s="456"/>
      <c r="W176" s="456"/>
      <c r="X176" s="456"/>
      <c r="Y176" s="456"/>
      <c r="Z176" s="456"/>
      <c r="AA176" s="456"/>
      <c r="AB176" s="456"/>
      <c r="AC176" s="456"/>
      <c r="AD176" s="456"/>
      <c r="AE176" s="456"/>
      <c r="AF176" s="456"/>
      <c r="AG176" s="456"/>
      <c r="AH176" s="456"/>
      <c r="AI176" s="456"/>
      <c r="AJ176" s="456"/>
      <c r="AK176" s="455"/>
      <c r="AL176" s="453"/>
      <c r="AM176" s="453"/>
      <c r="AN176" s="453"/>
      <c r="AO176" s="453"/>
      <c r="AP176" s="453"/>
      <c r="AQ176" s="456" t="s">
        <v>6</v>
      </c>
      <c r="AR176" s="456"/>
      <c r="AS176" s="456"/>
      <c r="AT176" s="456"/>
      <c r="AU176" s="456"/>
      <c r="AV176" s="456" t="s">
        <v>93</v>
      </c>
      <c r="AW176" s="456"/>
      <c r="AX176" s="456"/>
      <c r="AY176" s="456"/>
      <c r="AZ176" s="383"/>
      <c r="BA176" s="106"/>
    </row>
    <row r="177" spans="1:53" s="8" customFormat="1" ht="10.5" hidden="1" customHeight="1" x14ac:dyDescent="0.25">
      <c r="A177" s="99"/>
      <c r="B177" s="404"/>
      <c r="C177" s="404"/>
      <c r="D177" s="404"/>
      <c r="E177" s="404"/>
      <c r="F177" s="404"/>
      <c r="G177" s="404"/>
      <c r="H177" s="404"/>
      <c r="I177" s="404"/>
      <c r="J177" s="406"/>
      <c r="K177" s="405"/>
      <c r="L177" s="406"/>
      <c r="M177" s="456"/>
      <c r="N177" s="456"/>
      <c r="O177" s="456"/>
      <c r="P177" s="456"/>
      <c r="Q177" s="456"/>
      <c r="R177" s="456"/>
      <c r="S177" s="456"/>
      <c r="T177" s="456"/>
      <c r="U177" s="456"/>
      <c r="V177" s="456"/>
      <c r="W177" s="456"/>
      <c r="X177" s="456"/>
      <c r="Y177" s="456"/>
      <c r="Z177" s="456"/>
      <c r="AA177" s="456"/>
      <c r="AB177" s="456"/>
      <c r="AC177" s="456"/>
      <c r="AD177" s="456"/>
      <c r="AE177" s="456"/>
      <c r="AF177" s="456"/>
      <c r="AG177" s="456"/>
      <c r="AH177" s="456"/>
      <c r="AI177" s="456"/>
      <c r="AJ177" s="456"/>
      <c r="AK177" s="405"/>
      <c r="AL177" s="404"/>
      <c r="AM177" s="404"/>
      <c r="AN177" s="404"/>
      <c r="AO177" s="404"/>
      <c r="AP177" s="404"/>
      <c r="AQ177" s="456"/>
      <c r="AR177" s="456"/>
      <c r="AS177" s="456"/>
      <c r="AT177" s="456"/>
      <c r="AU177" s="456"/>
      <c r="AV177" s="456"/>
      <c r="AW177" s="456"/>
      <c r="AX177" s="456"/>
      <c r="AY177" s="456"/>
      <c r="AZ177" s="383"/>
      <c r="BA177" s="106"/>
    </row>
    <row r="178" spans="1:53" s="8" customFormat="1" ht="15" hidden="1" customHeight="1" thickBot="1" x14ac:dyDescent="0.3">
      <c r="A178" s="99"/>
      <c r="B178" s="384">
        <v>1</v>
      </c>
      <c r="C178" s="384"/>
      <c r="D178" s="384"/>
      <c r="E178" s="384"/>
      <c r="F178" s="384"/>
      <c r="G178" s="384"/>
      <c r="H178" s="384"/>
      <c r="I178" s="384"/>
      <c r="J178" s="385"/>
      <c r="K178" s="373">
        <v>2</v>
      </c>
      <c r="L178" s="391"/>
      <c r="M178" s="696">
        <v>3</v>
      </c>
      <c r="N178" s="696"/>
      <c r="O178" s="696"/>
      <c r="P178" s="696"/>
      <c r="Q178" s="696"/>
      <c r="R178" s="696">
        <v>4</v>
      </c>
      <c r="S178" s="696"/>
      <c r="T178" s="696"/>
      <c r="U178" s="696"/>
      <c r="V178" s="696"/>
      <c r="W178" s="696">
        <v>5</v>
      </c>
      <c r="X178" s="696"/>
      <c r="Y178" s="696"/>
      <c r="Z178" s="696"/>
      <c r="AA178" s="696">
        <v>6</v>
      </c>
      <c r="AB178" s="696"/>
      <c r="AC178" s="696"/>
      <c r="AD178" s="696"/>
      <c r="AE178" s="696">
        <v>7</v>
      </c>
      <c r="AF178" s="696"/>
      <c r="AG178" s="696"/>
      <c r="AH178" s="696"/>
      <c r="AI178" s="696"/>
      <c r="AJ178" s="696"/>
      <c r="AK178" s="697">
        <v>8</v>
      </c>
      <c r="AL178" s="698"/>
      <c r="AM178" s="698"/>
      <c r="AN178" s="698"/>
      <c r="AO178" s="698"/>
      <c r="AP178" s="698"/>
      <c r="AQ178" s="696">
        <v>9</v>
      </c>
      <c r="AR178" s="696"/>
      <c r="AS178" s="696"/>
      <c r="AT178" s="696"/>
      <c r="AU178" s="696"/>
      <c r="AV178" s="696">
        <v>10</v>
      </c>
      <c r="AW178" s="696"/>
      <c r="AX178" s="696"/>
      <c r="AY178" s="696"/>
      <c r="AZ178" s="697"/>
      <c r="BA178" s="121"/>
    </row>
    <row r="179" spans="1:53" s="8" customFormat="1" ht="54.95" hidden="1" customHeight="1" x14ac:dyDescent="0.25">
      <c r="A179" s="99"/>
      <c r="B179" s="632" t="s">
        <v>94</v>
      </c>
      <c r="C179" s="632"/>
      <c r="D179" s="632"/>
      <c r="E179" s="632"/>
      <c r="F179" s="632"/>
      <c r="G179" s="632"/>
      <c r="H179" s="632"/>
      <c r="I179" s="632"/>
      <c r="J179" s="633"/>
      <c r="K179" s="634" t="s">
        <v>221</v>
      </c>
      <c r="L179" s="635"/>
      <c r="M179" s="690">
        <v>25000</v>
      </c>
      <c r="N179" s="691"/>
      <c r="O179" s="691"/>
      <c r="P179" s="691"/>
      <c r="Q179" s="692"/>
      <c r="R179" s="676">
        <v>15000</v>
      </c>
      <c r="S179" s="677"/>
      <c r="T179" s="677"/>
      <c r="U179" s="677"/>
      <c r="V179" s="678"/>
      <c r="W179" s="676">
        <v>50</v>
      </c>
      <c r="X179" s="677"/>
      <c r="Y179" s="677"/>
      <c r="Z179" s="678"/>
      <c r="AA179" s="676">
        <v>20</v>
      </c>
      <c r="AB179" s="677"/>
      <c r="AC179" s="677"/>
      <c r="AD179" s="678"/>
      <c r="AE179" s="676">
        <f>W179</f>
        <v>50</v>
      </c>
      <c r="AF179" s="677"/>
      <c r="AG179" s="677"/>
      <c r="AH179" s="677"/>
      <c r="AI179" s="677"/>
      <c r="AJ179" s="678"/>
      <c r="AK179" s="682">
        <f>(M179*W179)+(R179*AA179)-10728</f>
        <v>1539272</v>
      </c>
      <c r="AL179" s="683"/>
      <c r="AM179" s="683"/>
      <c r="AN179" s="683"/>
      <c r="AO179" s="683"/>
      <c r="AP179" s="683"/>
      <c r="AQ179" s="686"/>
      <c r="AR179" s="686"/>
      <c r="AS179" s="686"/>
      <c r="AT179" s="686"/>
      <c r="AU179" s="686"/>
      <c r="AV179" s="686"/>
      <c r="AW179" s="686"/>
      <c r="AX179" s="686"/>
      <c r="AY179" s="686"/>
      <c r="AZ179" s="688"/>
      <c r="BA179" s="121"/>
    </row>
    <row r="180" spans="1:53" s="8" customFormat="1" ht="54.95" hidden="1" customHeight="1" x14ac:dyDescent="0.25">
      <c r="A180" s="99"/>
      <c r="B180" s="576"/>
      <c r="C180" s="576"/>
      <c r="D180" s="576"/>
      <c r="E180" s="576"/>
      <c r="F180" s="576"/>
      <c r="G180" s="576"/>
      <c r="H180" s="576"/>
      <c r="I180" s="576"/>
      <c r="J180" s="577"/>
      <c r="K180" s="636"/>
      <c r="L180" s="637"/>
      <c r="M180" s="693"/>
      <c r="N180" s="694"/>
      <c r="O180" s="694"/>
      <c r="P180" s="694"/>
      <c r="Q180" s="695"/>
      <c r="R180" s="679"/>
      <c r="S180" s="680"/>
      <c r="T180" s="680"/>
      <c r="U180" s="680"/>
      <c r="V180" s="681"/>
      <c r="W180" s="679"/>
      <c r="X180" s="680"/>
      <c r="Y180" s="680"/>
      <c r="Z180" s="681"/>
      <c r="AA180" s="679"/>
      <c r="AB180" s="680"/>
      <c r="AC180" s="680"/>
      <c r="AD180" s="681"/>
      <c r="AE180" s="679"/>
      <c r="AF180" s="680"/>
      <c r="AG180" s="680"/>
      <c r="AH180" s="680"/>
      <c r="AI180" s="680"/>
      <c r="AJ180" s="681"/>
      <c r="AK180" s="684"/>
      <c r="AL180" s="685"/>
      <c r="AM180" s="685"/>
      <c r="AN180" s="685"/>
      <c r="AO180" s="685"/>
      <c r="AP180" s="685"/>
      <c r="AQ180" s="687"/>
      <c r="AR180" s="687"/>
      <c r="AS180" s="687"/>
      <c r="AT180" s="687"/>
      <c r="AU180" s="687"/>
      <c r="AV180" s="687"/>
      <c r="AW180" s="687"/>
      <c r="AX180" s="687"/>
      <c r="AY180" s="687"/>
      <c r="AZ180" s="689"/>
      <c r="BA180" s="121"/>
    </row>
    <row r="181" spans="1:53" s="8" customFormat="1" ht="18" hidden="1" customHeight="1" thickBot="1" x14ac:dyDescent="0.3">
      <c r="A181" s="98"/>
      <c r="B181" s="629" t="s">
        <v>114</v>
      </c>
      <c r="C181" s="629"/>
      <c r="D181" s="629"/>
      <c r="E181" s="629"/>
      <c r="F181" s="629"/>
      <c r="G181" s="629"/>
      <c r="H181" s="629"/>
      <c r="I181" s="629"/>
      <c r="J181" s="630"/>
      <c r="K181" s="631">
        <v>9000</v>
      </c>
      <c r="L181" s="391"/>
      <c r="M181" s="624" t="s">
        <v>34</v>
      </c>
      <c r="N181" s="624"/>
      <c r="O181" s="624"/>
      <c r="P181" s="624"/>
      <c r="Q181" s="624"/>
      <c r="R181" s="623" t="s">
        <v>34</v>
      </c>
      <c r="S181" s="623"/>
      <c r="T181" s="623"/>
      <c r="U181" s="623"/>
      <c r="V181" s="623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3"/>
      <c r="AH181" s="623"/>
      <c r="AI181" s="623"/>
      <c r="AJ181" s="623"/>
      <c r="AK181" s="672"/>
      <c r="AL181" s="673"/>
      <c r="AM181" s="673"/>
      <c r="AN181" s="673"/>
      <c r="AO181" s="673"/>
      <c r="AP181" s="673"/>
      <c r="AQ181" s="623"/>
      <c r="AR181" s="623"/>
      <c r="AS181" s="623"/>
      <c r="AT181" s="623"/>
      <c r="AU181" s="623"/>
      <c r="AV181" s="623"/>
      <c r="AW181" s="623"/>
      <c r="AX181" s="623"/>
      <c r="AY181" s="623"/>
      <c r="AZ181" s="674"/>
      <c r="BA181" s="121"/>
    </row>
    <row r="182" spans="1:53" s="8" customFormat="1" ht="8.1" hidden="1" customHeight="1" x14ac:dyDescent="0.25">
      <c r="A182" s="98"/>
      <c r="B182" s="144"/>
      <c r="C182" s="144"/>
      <c r="D182" s="144"/>
      <c r="E182" s="144"/>
      <c r="F182" s="144"/>
      <c r="G182" s="144"/>
      <c r="H182" s="144"/>
      <c r="I182" s="144"/>
      <c r="J182" s="116"/>
      <c r="K182" s="116"/>
      <c r="L182" s="116"/>
      <c r="M182" s="116"/>
      <c r="N182" s="116"/>
      <c r="O182" s="116"/>
      <c r="P182" s="116"/>
      <c r="Q182" s="116"/>
      <c r="R182" s="145"/>
      <c r="S182" s="145"/>
      <c r="T182" s="145"/>
      <c r="U182" s="145"/>
      <c r="V182" s="14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0"/>
    </row>
    <row r="183" spans="1:53" s="8" customFormat="1" ht="33" hidden="1" customHeight="1" x14ac:dyDescent="0.25">
      <c r="A183" s="98"/>
      <c r="B183" s="675" t="s">
        <v>59</v>
      </c>
      <c r="C183" s="675"/>
      <c r="D183" s="675"/>
      <c r="E183" s="675"/>
      <c r="F183" s="675"/>
      <c r="G183" s="675"/>
      <c r="H183" s="675"/>
      <c r="I183" s="675"/>
      <c r="J183" s="675"/>
      <c r="K183" s="675"/>
      <c r="L183" s="675"/>
      <c r="M183" s="675"/>
      <c r="N183" s="675"/>
      <c r="O183" s="675"/>
      <c r="P183" s="675"/>
      <c r="Q183" s="675"/>
      <c r="R183" s="675"/>
      <c r="S183" s="675"/>
      <c r="T183" s="675"/>
      <c r="U183" s="675"/>
      <c r="V183" s="675"/>
      <c r="W183" s="675"/>
      <c r="X183" s="675"/>
      <c r="Y183" s="675"/>
      <c r="Z183" s="675"/>
      <c r="AA183" s="675"/>
      <c r="AB183" s="675"/>
      <c r="AC183" s="675"/>
      <c r="AD183" s="675"/>
      <c r="AE183" s="675"/>
      <c r="AF183" s="675"/>
      <c r="AG183" s="675"/>
      <c r="AH183" s="675"/>
      <c r="AI183" s="675"/>
      <c r="AJ183" s="675"/>
      <c r="AK183" s="675"/>
      <c r="AL183" s="675"/>
      <c r="AM183" s="675"/>
      <c r="AN183" s="675"/>
      <c r="AO183" s="675"/>
      <c r="AP183" s="675"/>
      <c r="AQ183" s="675"/>
      <c r="AR183" s="675"/>
      <c r="AS183" s="675"/>
      <c r="AT183" s="675"/>
      <c r="AU183" s="675"/>
      <c r="AV183" s="675"/>
      <c r="AW183" s="675"/>
      <c r="AX183" s="675"/>
      <c r="AY183" s="675"/>
      <c r="AZ183" s="675"/>
      <c r="BA183" s="110"/>
    </row>
    <row r="184" spans="1:53" s="8" customFormat="1" ht="23.25" hidden="1" customHeight="1" x14ac:dyDescent="0.25">
      <c r="A184" s="98"/>
      <c r="B184" s="117"/>
      <c r="C184" s="117"/>
      <c r="D184" s="117"/>
      <c r="E184" s="117"/>
      <c r="F184" s="117"/>
      <c r="G184" s="117"/>
      <c r="H184" s="117"/>
      <c r="I184" s="117"/>
      <c r="J184" s="111"/>
      <c r="K184" s="111"/>
      <c r="L184" s="111"/>
      <c r="M184" s="111"/>
      <c r="N184" s="111"/>
      <c r="O184" s="111"/>
      <c r="P184" s="111"/>
      <c r="Q184" s="111"/>
      <c r="R184" s="114"/>
      <c r="S184" s="114"/>
      <c r="T184" s="114"/>
      <c r="U184" s="114"/>
      <c r="V184" s="114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</row>
    <row r="185" spans="1:53" s="10" customFormat="1" ht="18" hidden="1" customHeight="1" x14ac:dyDescent="0.25">
      <c r="A185" s="98"/>
      <c r="B185" s="460" t="s">
        <v>95</v>
      </c>
      <c r="C185" s="460"/>
      <c r="D185" s="460"/>
      <c r="E185" s="460"/>
      <c r="F185" s="460"/>
      <c r="G185" s="460"/>
      <c r="H185" s="460"/>
      <c r="I185" s="460"/>
      <c r="J185" s="460"/>
      <c r="K185" s="460"/>
      <c r="L185" s="460"/>
      <c r="M185" s="460"/>
      <c r="N185" s="460"/>
      <c r="O185" s="460"/>
      <c r="P185" s="460"/>
      <c r="Q185" s="460"/>
      <c r="R185" s="460"/>
      <c r="S185" s="460"/>
      <c r="T185" s="460"/>
      <c r="U185" s="460"/>
      <c r="V185" s="460"/>
      <c r="W185" s="460"/>
      <c r="X185" s="460"/>
      <c r="Y185" s="460"/>
      <c r="Z185" s="460"/>
      <c r="AA185" s="460"/>
      <c r="AB185" s="460"/>
      <c r="AC185" s="460"/>
      <c r="AD185" s="460"/>
      <c r="AE185" s="460"/>
      <c r="AF185" s="460"/>
      <c r="AG185" s="460"/>
      <c r="AH185" s="460"/>
      <c r="AI185" s="460"/>
      <c r="AJ185" s="460"/>
      <c r="AK185" s="460"/>
      <c r="AL185" s="460"/>
      <c r="AM185" s="460"/>
      <c r="AN185" s="460"/>
      <c r="AO185" s="460"/>
      <c r="AP185" s="460"/>
      <c r="AQ185" s="460"/>
      <c r="AR185" s="460"/>
      <c r="AS185" s="460"/>
      <c r="AT185" s="460"/>
      <c r="AU185" s="460"/>
      <c r="AV185" s="460"/>
      <c r="AW185" s="460"/>
      <c r="AX185" s="460"/>
      <c r="AY185" s="460"/>
      <c r="AZ185" s="460"/>
      <c r="BA185" s="98"/>
    </row>
    <row r="186" spans="1:53" s="10" customFormat="1" ht="33" hidden="1" customHeight="1" x14ac:dyDescent="0.25">
      <c r="A186" s="98"/>
      <c r="B186" s="460" t="s">
        <v>414</v>
      </c>
      <c r="C186" s="460"/>
      <c r="D186" s="460"/>
      <c r="E186" s="460"/>
      <c r="F186" s="460"/>
      <c r="G186" s="460"/>
      <c r="H186" s="460"/>
      <c r="I186" s="460"/>
      <c r="J186" s="460"/>
      <c r="K186" s="460"/>
      <c r="L186" s="460"/>
      <c r="M186" s="460"/>
      <c r="N186" s="460"/>
      <c r="O186" s="460"/>
      <c r="P186" s="460"/>
      <c r="Q186" s="460"/>
      <c r="R186" s="460"/>
      <c r="S186" s="460"/>
      <c r="T186" s="460"/>
      <c r="U186" s="460"/>
      <c r="V186" s="460"/>
      <c r="W186" s="460"/>
      <c r="X186" s="460"/>
      <c r="Y186" s="460"/>
      <c r="Z186" s="460"/>
      <c r="AA186" s="460"/>
      <c r="AB186" s="460"/>
      <c r="AC186" s="460"/>
      <c r="AD186" s="460"/>
      <c r="AE186" s="460"/>
      <c r="AF186" s="460"/>
      <c r="AG186" s="460"/>
      <c r="AH186" s="460"/>
      <c r="AI186" s="460"/>
      <c r="AJ186" s="460"/>
      <c r="AK186" s="460"/>
      <c r="AL186" s="460"/>
      <c r="AM186" s="460"/>
      <c r="AN186" s="460"/>
      <c r="AO186" s="460"/>
      <c r="AP186" s="460"/>
      <c r="AQ186" s="460"/>
      <c r="AR186" s="460"/>
      <c r="AS186" s="460"/>
      <c r="AT186" s="460"/>
      <c r="AU186" s="460"/>
      <c r="AV186" s="460"/>
      <c r="AW186" s="460"/>
      <c r="AX186" s="460"/>
      <c r="AY186" s="460"/>
      <c r="AZ186" s="460"/>
      <c r="BA186" s="98"/>
    </row>
    <row r="187" spans="1:53" s="10" customFormat="1" ht="8.1" hidden="1" customHeight="1" x14ac:dyDescent="0.25">
      <c r="A187" s="98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98"/>
    </row>
    <row r="188" spans="1:53" s="10" customFormat="1" ht="24.95" hidden="1" customHeight="1" x14ac:dyDescent="0.25">
      <c r="A188" s="99"/>
      <c r="B188" s="589" t="s">
        <v>3</v>
      </c>
      <c r="C188" s="589"/>
      <c r="D188" s="589"/>
      <c r="E188" s="589"/>
      <c r="F188" s="589"/>
      <c r="G188" s="589"/>
      <c r="H188" s="589"/>
      <c r="I188" s="589"/>
      <c r="J188" s="589"/>
      <c r="K188" s="589"/>
      <c r="L188" s="589"/>
      <c r="M188" s="589"/>
      <c r="N188" s="589"/>
      <c r="O188" s="589"/>
      <c r="P188" s="589"/>
      <c r="Q188" s="589"/>
      <c r="R188" s="399"/>
      <c r="S188" s="400" t="s">
        <v>72</v>
      </c>
      <c r="T188" s="402"/>
      <c r="U188" s="400" t="s">
        <v>347</v>
      </c>
      <c r="V188" s="402"/>
      <c r="W188" s="400" t="s">
        <v>96</v>
      </c>
      <c r="X188" s="401"/>
      <c r="Y188" s="401"/>
      <c r="Z188" s="401"/>
      <c r="AA188" s="401"/>
      <c r="AB188" s="402"/>
      <c r="AC188" s="456" t="s">
        <v>326</v>
      </c>
      <c r="AD188" s="456"/>
      <c r="AE188" s="456"/>
      <c r="AF188" s="456"/>
      <c r="AG188" s="456"/>
      <c r="AH188" s="456"/>
      <c r="AI188" s="456" t="s">
        <v>83</v>
      </c>
      <c r="AJ188" s="456"/>
      <c r="AK188" s="456"/>
      <c r="AL188" s="456"/>
      <c r="AM188" s="456"/>
      <c r="AN188" s="456"/>
      <c r="AO188" s="589" t="s">
        <v>176</v>
      </c>
      <c r="AP188" s="589"/>
      <c r="AQ188" s="589"/>
      <c r="AR188" s="589"/>
      <c r="AS188" s="589"/>
      <c r="AT188" s="589"/>
      <c r="AU188" s="589"/>
      <c r="AV188" s="589"/>
      <c r="AW188" s="589"/>
      <c r="AX188" s="589"/>
      <c r="AY188" s="589"/>
      <c r="AZ188" s="589"/>
      <c r="BA188" s="99"/>
    </row>
    <row r="189" spans="1:53" s="10" customFormat="1" ht="24.95" hidden="1" customHeight="1" x14ac:dyDescent="0.25">
      <c r="A189" s="99"/>
      <c r="B189" s="590"/>
      <c r="C189" s="590"/>
      <c r="D189" s="590"/>
      <c r="E189" s="590"/>
      <c r="F189" s="590"/>
      <c r="G189" s="590"/>
      <c r="H189" s="590"/>
      <c r="I189" s="590"/>
      <c r="J189" s="590"/>
      <c r="K189" s="590"/>
      <c r="L189" s="590"/>
      <c r="M189" s="590"/>
      <c r="N189" s="590"/>
      <c r="O189" s="590"/>
      <c r="P189" s="590"/>
      <c r="Q189" s="590"/>
      <c r="R189" s="591"/>
      <c r="S189" s="455"/>
      <c r="T189" s="454"/>
      <c r="U189" s="455"/>
      <c r="V189" s="454"/>
      <c r="W189" s="405"/>
      <c r="X189" s="404"/>
      <c r="Y189" s="404"/>
      <c r="Z189" s="404"/>
      <c r="AA189" s="404"/>
      <c r="AB189" s="406"/>
      <c r="AC189" s="456"/>
      <c r="AD189" s="456"/>
      <c r="AE189" s="456"/>
      <c r="AF189" s="456"/>
      <c r="AG189" s="456"/>
      <c r="AH189" s="456"/>
      <c r="AI189" s="456"/>
      <c r="AJ189" s="456"/>
      <c r="AK189" s="456"/>
      <c r="AL189" s="456"/>
      <c r="AM189" s="456"/>
      <c r="AN189" s="456"/>
      <c r="AO189" s="592"/>
      <c r="AP189" s="592"/>
      <c r="AQ189" s="592"/>
      <c r="AR189" s="592"/>
      <c r="AS189" s="592"/>
      <c r="AT189" s="592"/>
      <c r="AU189" s="592"/>
      <c r="AV189" s="592"/>
      <c r="AW189" s="592"/>
      <c r="AX189" s="592"/>
      <c r="AY189" s="592"/>
      <c r="AZ189" s="592"/>
      <c r="BA189" s="99"/>
    </row>
    <row r="190" spans="1:53" s="10" customFormat="1" ht="150" hidden="1" customHeight="1" x14ac:dyDescent="0.25">
      <c r="A190" s="99"/>
      <c r="B190" s="592"/>
      <c r="C190" s="592"/>
      <c r="D190" s="592"/>
      <c r="E190" s="592"/>
      <c r="F190" s="592"/>
      <c r="G190" s="592"/>
      <c r="H190" s="592"/>
      <c r="I190" s="592"/>
      <c r="J190" s="592"/>
      <c r="K190" s="592"/>
      <c r="L190" s="592"/>
      <c r="M190" s="592"/>
      <c r="N190" s="592"/>
      <c r="O190" s="592"/>
      <c r="P190" s="592"/>
      <c r="Q190" s="592"/>
      <c r="R190" s="593"/>
      <c r="S190" s="405"/>
      <c r="T190" s="406"/>
      <c r="U190" s="405"/>
      <c r="V190" s="406"/>
      <c r="W190" s="594" t="s">
        <v>365</v>
      </c>
      <c r="X190" s="595"/>
      <c r="Y190" s="596"/>
      <c r="Z190" s="594" t="s">
        <v>98</v>
      </c>
      <c r="AA190" s="595"/>
      <c r="AB190" s="596"/>
      <c r="AC190" s="594" t="s">
        <v>97</v>
      </c>
      <c r="AD190" s="595"/>
      <c r="AE190" s="596"/>
      <c r="AF190" s="594" t="s">
        <v>98</v>
      </c>
      <c r="AG190" s="595"/>
      <c r="AH190" s="596"/>
      <c r="AI190" s="594" t="s">
        <v>97</v>
      </c>
      <c r="AJ190" s="595"/>
      <c r="AK190" s="596"/>
      <c r="AL190" s="594" t="s">
        <v>98</v>
      </c>
      <c r="AM190" s="595"/>
      <c r="AN190" s="596"/>
      <c r="AO190" s="594" t="s">
        <v>368</v>
      </c>
      <c r="AP190" s="595"/>
      <c r="AQ190" s="596"/>
      <c r="AR190" s="594" t="s">
        <v>373</v>
      </c>
      <c r="AS190" s="595"/>
      <c r="AT190" s="596"/>
      <c r="AU190" s="594" t="s">
        <v>366</v>
      </c>
      <c r="AV190" s="595"/>
      <c r="AW190" s="596"/>
      <c r="AX190" s="594" t="s">
        <v>367</v>
      </c>
      <c r="AY190" s="595"/>
      <c r="AZ190" s="595"/>
      <c r="BA190" s="99"/>
    </row>
    <row r="191" spans="1:53" s="10" customFormat="1" ht="15" hidden="1" customHeight="1" thickBot="1" x14ac:dyDescent="0.3">
      <c r="A191" s="99"/>
      <c r="B191" s="387">
        <v>1</v>
      </c>
      <c r="C191" s="387"/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8"/>
      <c r="S191" s="398">
        <v>2</v>
      </c>
      <c r="T191" s="589"/>
      <c r="U191" s="599">
        <v>3</v>
      </c>
      <c r="V191" s="599"/>
      <c r="W191" s="398">
        <v>4</v>
      </c>
      <c r="X191" s="589"/>
      <c r="Y191" s="589"/>
      <c r="Z191" s="599">
        <v>5</v>
      </c>
      <c r="AA191" s="599"/>
      <c r="AB191" s="599"/>
      <c r="AC191" s="599">
        <v>6</v>
      </c>
      <c r="AD191" s="599"/>
      <c r="AE191" s="599"/>
      <c r="AF191" s="599">
        <v>7</v>
      </c>
      <c r="AG191" s="599"/>
      <c r="AH191" s="599"/>
      <c r="AI191" s="599">
        <v>8</v>
      </c>
      <c r="AJ191" s="599"/>
      <c r="AK191" s="599"/>
      <c r="AL191" s="599">
        <v>9</v>
      </c>
      <c r="AM191" s="599"/>
      <c r="AN191" s="599"/>
      <c r="AO191" s="599">
        <v>10</v>
      </c>
      <c r="AP191" s="599"/>
      <c r="AQ191" s="599"/>
      <c r="AR191" s="599">
        <v>11</v>
      </c>
      <c r="AS191" s="599"/>
      <c r="AT191" s="599"/>
      <c r="AU191" s="600">
        <v>12</v>
      </c>
      <c r="AV191" s="600"/>
      <c r="AW191" s="600"/>
      <c r="AX191" s="401">
        <v>13</v>
      </c>
      <c r="AY191" s="401"/>
      <c r="AZ191" s="401"/>
      <c r="BA191" s="99"/>
    </row>
    <row r="192" spans="1:53" s="10" customFormat="1" ht="50.1" hidden="1" customHeight="1" x14ac:dyDescent="0.25">
      <c r="A192" s="99"/>
      <c r="B192" s="598" t="s">
        <v>99</v>
      </c>
      <c r="C192" s="598"/>
      <c r="D192" s="598"/>
      <c r="E192" s="598"/>
      <c r="F192" s="598"/>
      <c r="G192" s="598"/>
      <c r="H192" s="598"/>
      <c r="I192" s="598"/>
      <c r="J192" s="598"/>
      <c r="K192" s="598"/>
      <c r="L192" s="598"/>
      <c r="M192" s="598"/>
      <c r="N192" s="598"/>
      <c r="O192" s="598"/>
      <c r="P192" s="598"/>
      <c r="Q192" s="598"/>
      <c r="R192" s="598"/>
      <c r="S192" s="602" t="s">
        <v>221</v>
      </c>
      <c r="T192" s="603"/>
      <c r="U192" s="580"/>
      <c r="V192" s="580"/>
      <c r="W192" s="604"/>
      <c r="X192" s="605"/>
      <c r="Y192" s="605"/>
      <c r="Z192" s="606"/>
      <c r="AA192" s="606"/>
      <c r="AB192" s="606"/>
      <c r="AC192" s="606"/>
      <c r="AD192" s="606"/>
      <c r="AE192" s="606"/>
      <c r="AF192" s="606"/>
      <c r="AG192" s="606"/>
      <c r="AH192" s="606"/>
      <c r="AI192" s="606"/>
      <c r="AJ192" s="606"/>
      <c r="AK192" s="606"/>
      <c r="AL192" s="606"/>
      <c r="AM192" s="606"/>
      <c r="AN192" s="606"/>
      <c r="AO192" s="606"/>
      <c r="AP192" s="606"/>
      <c r="AQ192" s="606"/>
      <c r="AR192" s="606"/>
      <c r="AS192" s="606"/>
      <c r="AT192" s="606"/>
      <c r="AU192" s="607"/>
      <c r="AV192" s="607"/>
      <c r="AW192" s="607"/>
      <c r="AX192" s="608"/>
      <c r="AY192" s="608"/>
      <c r="AZ192" s="609"/>
      <c r="BA192" s="98"/>
    </row>
    <row r="193" spans="1:53" s="10" customFormat="1" ht="18" hidden="1" customHeight="1" x14ac:dyDescent="0.25">
      <c r="A193" s="99"/>
      <c r="B193" s="583" t="s">
        <v>79</v>
      </c>
      <c r="C193" s="583"/>
      <c r="D193" s="583"/>
      <c r="E193" s="583"/>
      <c r="F193" s="583"/>
      <c r="G193" s="583"/>
      <c r="H193" s="583"/>
      <c r="I193" s="583"/>
      <c r="J193" s="583"/>
      <c r="K193" s="583"/>
      <c r="L193" s="583"/>
      <c r="M193" s="583"/>
      <c r="N193" s="583"/>
      <c r="O193" s="583"/>
      <c r="P193" s="583"/>
      <c r="Q193" s="583"/>
      <c r="R193" s="583"/>
      <c r="S193" s="614" t="s">
        <v>222</v>
      </c>
      <c r="T193" s="615"/>
      <c r="U193" s="587"/>
      <c r="V193" s="587"/>
      <c r="W193" s="398"/>
      <c r="X193" s="589"/>
      <c r="Y193" s="589"/>
      <c r="Z193" s="599"/>
      <c r="AA193" s="599"/>
      <c r="AB193" s="599"/>
      <c r="AC193" s="599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599"/>
      <c r="AN193" s="599"/>
      <c r="AO193" s="599"/>
      <c r="AP193" s="599"/>
      <c r="AQ193" s="599"/>
      <c r="AR193" s="599"/>
      <c r="AS193" s="599"/>
      <c r="AT193" s="599"/>
      <c r="AU193" s="600"/>
      <c r="AV193" s="600"/>
      <c r="AW193" s="600"/>
      <c r="AX193" s="401"/>
      <c r="AY193" s="401"/>
      <c r="AZ193" s="601"/>
      <c r="BA193" s="98"/>
    </row>
    <row r="194" spans="1:53" s="10" customFormat="1" ht="18" hidden="1" customHeight="1" thickBot="1" x14ac:dyDescent="0.3">
      <c r="A194" s="99"/>
      <c r="B194" s="597" t="s">
        <v>80</v>
      </c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  <c r="M194" s="597"/>
      <c r="N194" s="597"/>
      <c r="O194" s="597"/>
      <c r="P194" s="597"/>
      <c r="Q194" s="597"/>
      <c r="R194" s="597"/>
      <c r="S194" s="610" t="s">
        <v>223</v>
      </c>
      <c r="T194" s="611"/>
      <c r="U194" s="573"/>
      <c r="V194" s="573"/>
      <c r="W194" s="612"/>
      <c r="X194" s="613"/>
      <c r="Y194" s="613"/>
      <c r="Z194" s="573"/>
      <c r="AA194" s="573"/>
      <c r="AB194" s="573"/>
      <c r="AC194" s="573"/>
      <c r="AD194" s="573"/>
      <c r="AE194" s="573"/>
      <c r="AF194" s="573"/>
      <c r="AG194" s="573"/>
      <c r="AH194" s="573"/>
      <c r="AI194" s="573"/>
      <c r="AJ194" s="573"/>
      <c r="AK194" s="573"/>
      <c r="AL194" s="573"/>
      <c r="AM194" s="573"/>
      <c r="AN194" s="573"/>
      <c r="AO194" s="573"/>
      <c r="AP194" s="573"/>
      <c r="AQ194" s="573"/>
      <c r="AR194" s="573"/>
      <c r="AS194" s="573"/>
      <c r="AT194" s="573"/>
      <c r="AU194" s="574"/>
      <c r="AV194" s="574"/>
      <c r="AW194" s="574"/>
      <c r="AX194" s="374"/>
      <c r="AY194" s="374"/>
      <c r="AZ194" s="375"/>
      <c r="BA194" s="98"/>
    </row>
    <row r="195" spans="1:53" s="10" customFormat="1" ht="15" hidden="1" customHeight="1" x14ac:dyDescent="0.25">
      <c r="A195" s="98"/>
      <c r="B195" s="99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</row>
    <row r="196" spans="1:53" s="10" customFormat="1" ht="33" hidden="1" customHeight="1" x14ac:dyDescent="0.25">
      <c r="A196" s="98"/>
      <c r="B196" s="460" t="s">
        <v>267</v>
      </c>
      <c r="C196" s="460"/>
      <c r="D196" s="460"/>
      <c r="E196" s="460"/>
      <c r="F196" s="460"/>
      <c r="G196" s="460"/>
      <c r="H196" s="460"/>
      <c r="I196" s="460"/>
      <c r="J196" s="460"/>
      <c r="K196" s="460"/>
      <c r="L196" s="460"/>
      <c r="M196" s="460"/>
      <c r="N196" s="460"/>
      <c r="O196" s="460"/>
      <c r="P196" s="460"/>
      <c r="Q196" s="460"/>
      <c r="R196" s="460"/>
      <c r="S196" s="460"/>
      <c r="T196" s="460"/>
      <c r="U196" s="460"/>
      <c r="V196" s="460"/>
      <c r="W196" s="460"/>
      <c r="X196" s="460"/>
      <c r="Y196" s="460"/>
      <c r="Z196" s="460"/>
      <c r="AA196" s="460"/>
      <c r="AB196" s="460"/>
      <c r="AC196" s="460"/>
      <c r="AD196" s="460"/>
      <c r="AE196" s="460"/>
      <c r="AF196" s="460"/>
      <c r="AG196" s="460"/>
      <c r="AH196" s="460"/>
      <c r="AI196" s="460"/>
      <c r="AJ196" s="460"/>
      <c r="AK196" s="460"/>
      <c r="AL196" s="460"/>
      <c r="AM196" s="460"/>
      <c r="AN196" s="460"/>
      <c r="AO196" s="460"/>
      <c r="AP196" s="460"/>
      <c r="AQ196" s="460"/>
      <c r="AR196" s="460"/>
      <c r="AS196" s="460"/>
      <c r="AT196" s="460"/>
      <c r="AU196" s="460"/>
      <c r="AV196" s="460"/>
      <c r="AW196" s="460"/>
      <c r="AX196" s="460"/>
      <c r="AY196" s="460"/>
      <c r="AZ196" s="460"/>
      <c r="BA196" s="98"/>
    </row>
    <row r="197" spans="1:53" s="10" customFormat="1" ht="8.1" hidden="1" customHeight="1" x14ac:dyDescent="0.25">
      <c r="A197" s="98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98"/>
    </row>
    <row r="198" spans="1:53" s="10" customFormat="1" ht="24.95" hidden="1" customHeight="1" x14ac:dyDescent="0.25">
      <c r="A198" s="99"/>
      <c r="B198" s="589" t="s">
        <v>3</v>
      </c>
      <c r="C198" s="589"/>
      <c r="D198" s="589"/>
      <c r="E198" s="589"/>
      <c r="F198" s="589"/>
      <c r="G198" s="589"/>
      <c r="H198" s="589"/>
      <c r="I198" s="589"/>
      <c r="J198" s="589"/>
      <c r="K198" s="589"/>
      <c r="L198" s="589"/>
      <c r="M198" s="589"/>
      <c r="N198" s="589"/>
      <c r="O198" s="589"/>
      <c r="P198" s="589"/>
      <c r="Q198" s="589"/>
      <c r="R198" s="399"/>
      <c r="S198" s="400" t="s">
        <v>72</v>
      </c>
      <c r="T198" s="402"/>
      <c r="U198" s="400" t="s">
        <v>347</v>
      </c>
      <c r="V198" s="402"/>
      <c r="W198" s="400" t="s">
        <v>96</v>
      </c>
      <c r="X198" s="401"/>
      <c r="Y198" s="401"/>
      <c r="Z198" s="401"/>
      <c r="AA198" s="401"/>
      <c r="AB198" s="402"/>
      <c r="AC198" s="456" t="s">
        <v>326</v>
      </c>
      <c r="AD198" s="456"/>
      <c r="AE198" s="456"/>
      <c r="AF198" s="456"/>
      <c r="AG198" s="456"/>
      <c r="AH198" s="456"/>
      <c r="AI198" s="456" t="s">
        <v>83</v>
      </c>
      <c r="AJ198" s="456"/>
      <c r="AK198" s="456"/>
      <c r="AL198" s="456"/>
      <c r="AM198" s="456"/>
      <c r="AN198" s="456"/>
      <c r="AO198" s="589" t="s">
        <v>176</v>
      </c>
      <c r="AP198" s="589"/>
      <c r="AQ198" s="589"/>
      <c r="AR198" s="589"/>
      <c r="AS198" s="589"/>
      <c r="AT198" s="589"/>
      <c r="AU198" s="589"/>
      <c r="AV198" s="589"/>
      <c r="AW198" s="589"/>
      <c r="AX198" s="589"/>
      <c r="AY198" s="589"/>
      <c r="AZ198" s="589"/>
      <c r="BA198" s="99"/>
    </row>
    <row r="199" spans="1:53" s="10" customFormat="1" ht="24.95" hidden="1" customHeight="1" x14ac:dyDescent="0.25">
      <c r="A199" s="99"/>
      <c r="B199" s="590"/>
      <c r="C199" s="590"/>
      <c r="D199" s="590"/>
      <c r="E199" s="590"/>
      <c r="F199" s="590"/>
      <c r="G199" s="590"/>
      <c r="H199" s="590"/>
      <c r="I199" s="590"/>
      <c r="J199" s="590"/>
      <c r="K199" s="590"/>
      <c r="L199" s="590"/>
      <c r="M199" s="590"/>
      <c r="N199" s="590"/>
      <c r="O199" s="590"/>
      <c r="P199" s="590"/>
      <c r="Q199" s="590"/>
      <c r="R199" s="591"/>
      <c r="S199" s="455"/>
      <c r="T199" s="454"/>
      <c r="U199" s="455"/>
      <c r="V199" s="454"/>
      <c r="W199" s="405"/>
      <c r="X199" s="404"/>
      <c r="Y199" s="404"/>
      <c r="Z199" s="404"/>
      <c r="AA199" s="404"/>
      <c r="AB199" s="406"/>
      <c r="AC199" s="456"/>
      <c r="AD199" s="456"/>
      <c r="AE199" s="456"/>
      <c r="AF199" s="456"/>
      <c r="AG199" s="456"/>
      <c r="AH199" s="456"/>
      <c r="AI199" s="456"/>
      <c r="AJ199" s="456"/>
      <c r="AK199" s="456"/>
      <c r="AL199" s="456"/>
      <c r="AM199" s="456"/>
      <c r="AN199" s="456"/>
      <c r="AO199" s="592"/>
      <c r="AP199" s="592"/>
      <c r="AQ199" s="592"/>
      <c r="AR199" s="592"/>
      <c r="AS199" s="592"/>
      <c r="AT199" s="592"/>
      <c r="AU199" s="592"/>
      <c r="AV199" s="592"/>
      <c r="AW199" s="592"/>
      <c r="AX199" s="592"/>
      <c r="AY199" s="592"/>
      <c r="AZ199" s="592"/>
      <c r="BA199" s="99"/>
    </row>
    <row r="200" spans="1:53" s="10" customFormat="1" ht="150" hidden="1" customHeight="1" x14ac:dyDescent="0.25">
      <c r="A200" s="99"/>
      <c r="B200" s="592"/>
      <c r="C200" s="592"/>
      <c r="D200" s="592"/>
      <c r="E200" s="592"/>
      <c r="F200" s="592"/>
      <c r="G200" s="592"/>
      <c r="H200" s="592"/>
      <c r="I200" s="592"/>
      <c r="J200" s="592"/>
      <c r="K200" s="592"/>
      <c r="L200" s="592"/>
      <c r="M200" s="592"/>
      <c r="N200" s="592"/>
      <c r="O200" s="592"/>
      <c r="P200" s="592"/>
      <c r="Q200" s="592"/>
      <c r="R200" s="593"/>
      <c r="S200" s="405"/>
      <c r="T200" s="406"/>
      <c r="U200" s="405"/>
      <c r="V200" s="406"/>
      <c r="W200" s="594" t="s">
        <v>97</v>
      </c>
      <c r="X200" s="595"/>
      <c r="Y200" s="596"/>
      <c r="Z200" s="594" t="s">
        <v>98</v>
      </c>
      <c r="AA200" s="595"/>
      <c r="AB200" s="596"/>
      <c r="AC200" s="594" t="s">
        <v>97</v>
      </c>
      <c r="AD200" s="595"/>
      <c r="AE200" s="596"/>
      <c r="AF200" s="594" t="s">
        <v>98</v>
      </c>
      <c r="AG200" s="595"/>
      <c r="AH200" s="596"/>
      <c r="AI200" s="594" t="s">
        <v>97</v>
      </c>
      <c r="AJ200" s="595"/>
      <c r="AK200" s="596"/>
      <c r="AL200" s="594" t="s">
        <v>98</v>
      </c>
      <c r="AM200" s="595"/>
      <c r="AN200" s="596"/>
      <c r="AO200" s="594" t="s">
        <v>368</v>
      </c>
      <c r="AP200" s="595"/>
      <c r="AQ200" s="596"/>
      <c r="AR200" s="594" t="s">
        <v>373</v>
      </c>
      <c r="AS200" s="595"/>
      <c r="AT200" s="596"/>
      <c r="AU200" s="594" t="s">
        <v>366</v>
      </c>
      <c r="AV200" s="595"/>
      <c r="AW200" s="596"/>
      <c r="AX200" s="594" t="s">
        <v>367</v>
      </c>
      <c r="AY200" s="595"/>
      <c r="AZ200" s="595"/>
      <c r="BA200" s="99"/>
    </row>
    <row r="201" spans="1:53" s="10" customFormat="1" ht="15" hidden="1" customHeight="1" thickBot="1" x14ac:dyDescent="0.3">
      <c r="A201" s="99"/>
      <c r="B201" s="387">
        <v>1</v>
      </c>
      <c r="C201" s="38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8"/>
      <c r="S201" s="398">
        <v>2</v>
      </c>
      <c r="T201" s="589"/>
      <c r="U201" s="599">
        <v>3</v>
      </c>
      <c r="V201" s="599"/>
      <c r="W201" s="398">
        <v>4</v>
      </c>
      <c r="X201" s="589"/>
      <c r="Y201" s="589"/>
      <c r="Z201" s="599">
        <v>5</v>
      </c>
      <c r="AA201" s="599"/>
      <c r="AB201" s="599"/>
      <c r="AC201" s="599">
        <v>6</v>
      </c>
      <c r="AD201" s="599"/>
      <c r="AE201" s="599"/>
      <c r="AF201" s="599">
        <v>7</v>
      </c>
      <c r="AG201" s="599"/>
      <c r="AH201" s="599"/>
      <c r="AI201" s="599">
        <v>8</v>
      </c>
      <c r="AJ201" s="599"/>
      <c r="AK201" s="599"/>
      <c r="AL201" s="599">
        <v>9</v>
      </c>
      <c r="AM201" s="599"/>
      <c r="AN201" s="599"/>
      <c r="AO201" s="599">
        <v>10</v>
      </c>
      <c r="AP201" s="599"/>
      <c r="AQ201" s="599"/>
      <c r="AR201" s="599">
        <v>11</v>
      </c>
      <c r="AS201" s="599"/>
      <c r="AT201" s="599"/>
      <c r="AU201" s="600">
        <v>12</v>
      </c>
      <c r="AV201" s="600"/>
      <c r="AW201" s="600"/>
      <c r="AX201" s="401">
        <v>13</v>
      </c>
      <c r="AY201" s="401"/>
      <c r="AZ201" s="401"/>
      <c r="BA201" s="99"/>
    </row>
    <row r="202" spans="1:53" s="10" customFormat="1" ht="50.1" hidden="1" customHeight="1" x14ac:dyDescent="0.25">
      <c r="A202" s="99"/>
      <c r="B202" s="598" t="s">
        <v>99</v>
      </c>
      <c r="C202" s="598"/>
      <c r="D202" s="598"/>
      <c r="E202" s="598"/>
      <c r="F202" s="598"/>
      <c r="G202" s="598"/>
      <c r="H202" s="598"/>
      <c r="I202" s="598"/>
      <c r="J202" s="598"/>
      <c r="K202" s="598"/>
      <c r="L202" s="598"/>
      <c r="M202" s="598"/>
      <c r="N202" s="598"/>
      <c r="O202" s="598"/>
      <c r="P202" s="598"/>
      <c r="Q202" s="598"/>
      <c r="R202" s="598"/>
      <c r="S202" s="602" t="s">
        <v>221</v>
      </c>
      <c r="T202" s="603"/>
      <c r="U202" s="580"/>
      <c r="V202" s="580"/>
      <c r="W202" s="604"/>
      <c r="X202" s="605"/>
      <c r="Y202" s="605"/>
      <c r="Z202" s="606"/>
      <c r="AA202" s="606"/>
      <c r="AB202" s="606"/>
      <c r="AC202" s="606"/>
      <c r="AD202" s="606"/>
      <c r="AE202" s="606"/>
      <c r="AF202" s="606"/>
      <c r="AG202" s="606"/>
      <c r="AH202" s="606"/>
      <c r="AI202" s="606"/>
      <c r="AJ202" s="606"/>
      <c r="AK202" s="606"/>
      <c r="AL202" s="606"/>
      <c r="AM202" s="606"/>
      <c r="AN202" s="606"/>
      <c r="AO202" s="606"/>
      <c r="AP202" s="606"/>
      <c r="AQ202" s="606"/>
      <c r="AR202" s="606"/>
      <c r="AS202" s="606"/>
      <c r="AT202" s="606"/>
      <c r="AU202" s="607"/>
      <c r="AV202" s="607"/>
      <c r="AW202" s="607"/>
      <c r="AX202" s="608"/>
      <c r="AY202" s="608"/>
      <c r="AZ202" s="609"/>
      <c r="BA202" s="98"/>
    </row>
    <row r="203" spans="1:53" s="10" customFormat="1" ht="18" hidden="1" customHeight="1" x14ac:dyDescent="0.25">
      <c r="A203" s="99"/>
      <c r="B203" s="583" t="s">
        <v>79</v>
      </c>
      <c r="C203" s="583"/>
      <c r="D203" s="583"/>
      <c r="E203" s="583"/>
      <c r="F203" s="583"/>
      <c r="G203" s="583"/>
      <c r="H203" s="583"/>
      <c r="I203" s="583"/>
      <c r="J203" s="583"/>
      <c r="K203" s="583"/>
      <c r="L203" s="583"/>
      <c r="M203" s="583"/>
      <c r="N203" s="583"/>
      <c r="O203" s="583"/>
      <c r="P203" s="583"/>
      <c r="Q203" s="583"/>
      <c r="R203" s="583"/>
      <c r="S203" s="614" t="s">
        <v>222</v>
      </c>
      <c r="T203" s="615"/>
      <c r="U203" s="587"/>
      <c r="V203" s="587"/>
      <c r="W203" s="398"/>
      <c r="X203" s="589"/>
      <c r="Y203" s="589"/>
      <c r="Z203" s="599"/>
      <c r="AA203" s="599"/>
      <c r="AB203" s="599"/>
      <c r="AC203" s="599"/>
      <c r="AD203" s="599"/>
      <c r="AE203" s="599"/>
      <c r="AF203" s="599"/>
      <c r="AG203" s="599"/>
      <c r="AH203" s="599"/>
      <c r="AI203" s="599"/>
      <c r="AJ203" s="599"/>
      <c r="AK203" s="599"/>
      <c r="AL203" s="599"/>
      <c r="AM203" s="599"/>
      <c r="AN203" s="599"/>
      <c r="AO203" s="599"/>
      <c r="AP203" s="599"/>
      <c r="AQ203" s="599"/>
      <c r="AR203" s="599"/>
      <c r="AS203" s="599"/>
      <c r="AT203" s="599"/>
      <c r="AU203" s="600"/>
      <c r="AV203" s="600"/>
      <c r="AW203" s="600"/>
      <c r="AX203" s="401"/>
      <c r="AY203" s="401"/>
      <c r="AZ203" s="601"/>
      <c r="BA203" s="98"/>
    </row>
    <row r="204" spans="1:53" s="10" customFormat="1" ht="18" hidden="1" customHeight="1" thickBot="1" x14ac:dyDescent="0.3">
      <c r="A204" s="99"/>
      <c r="B204" s="597" t="s">
        <v>80</v>
      </c>
      <c r="C204" s="597"/>
      <c r="D204" s="597"/>
      <c r="E204" s="597"/>
      <c r="F204" s="597"/>
      <c r="G204" s="597"/>
      <c r="H204" s="597"/>
      <c r="I204" s="597"/>
      <c r="J204" s="597"/>
      <c r="K204" s="597"/>
      <c r="L204" s="597"/>
      <c r="M204" s="597"/>
      <c r="N204" s="597"/>
      <c r="O204" s="597"/>
      <c r="P204" s="597"/>
      <c r="Q204" s="597"/>
      <c r="R204" s="597"/>
      <c r="S204" s="610" t="s">
        <v>223</v>
      </c>
      <c r="T204" s="611"/>
      <c r="U204" s="573"/>
      <c r="V204" s="573"/>
      <c r="W204" s="612"/>
      <c r="X204" s="613"/>
      <c r="Y204" s="613"/>
      <c r="Z204" s="573"/>
      <c r="AA204" s="573"/>
      <c r="AB204" s="573"/>
      <c r="AC204" s="573"/>
      <c r="AD204" s="573"/>
      <c r="AE204" s="573"/>
      <c r="AF204" s="573"/>
      <c r="AG204" s="573"/>
      <c r="AH204" s="573"/>
      <c r="AI204" s="573"/>
      <c r="AJ204" s="573"/>
      <c r="AK204" s="573"/>
      <c r="AL204" s="573"/>
      <c r="AM204" s="573"/>
      <c r="AN204" s="573"/>
      <c r="AO204" s="573"/>
      <c r="AP204" s="573"/>
      <c r="AQ204" s="573"/>
      <c r="AR204" s="573"/>
      <c r="AS204" s="573"/>
      <c r="AT204" s="573"/>
      <c r="AU204" s="574"/>
      <c r="AV204" s="574"/>
      <c r="AW204" s="574"/>
      <c r="AX204" s="374"/>
      <c r="AY204" s="374"/>
      <c r="AZ204" s="375"/>
      <c r="BA204" s="98"/>
    </row>
    <row r="205" spans="1:53" s="10" customFormat="1" ht="15" hidden="1" customHeight="1" x14ac:dyDescent="0.25">
      <c r="A205" s="98"/>
      <c r="B205" s="99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</row>
    <row r="206" spans="1:53" s="10" customFormat="1" ht="33" hidden="1" customHeight="1" x14ac:dyDescent="0.25">
      <c r="A206" s="98"/>
      <c r="B206" s="460" t="s">
        <v>268</v>
      </c>
      <c r="C206" s="460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60"/>
      <c r="R206" s="460"/>
      <c r="S206" s="460"/>
      <c r="T206" s="460"/>
      <c r="U206" s="460"/>
      <c r="V206" s="460"/>
      <c r="W206" s="460"/>
      <c r="X206" s="460"/>
      <c r="Y206" s="460"/>
      <c r="Z206" s="460"/>
      <c r="AA206" s="460"/>
      <c r="AB206" s="460"/>
      <c r="AC206" s="460"/>
      <c r="AD206" s="460"/>
      <c r="AE206" s="460"/>
      <c r="AF206" s="460"/>
      <c r="AG206" s="460"/>
      <c r="AH206" s="460"/>
      <c r="AI206" s="460"/>
      <c r="AJ206" s="460"/>
      <c r="AK206" s="460"/>
      <c r="AL206" s="460"/>
      <c r="AM206" s="460"/>
      <c r="AN206" s="460"/>
      <c r="AO206" s="460"/>
      <c r="AP206" s="460"/>
      <c r="AQ206" s="460"/>
      <c r="AR206" s="460"/>
      <c r="AS206" s="460"/>
      <c r="AT206" s="460"/>
      <c r="AU206" s="460"/>
      <c r="AV206" s="460"/>
      <c r="AW206" s="460"/>
      <c r="AX206" s="460"/>
      <c r="AY206" s="460"/>
      <c r="AZ206" s="460"/>
      <c r="BA206" s="98"/>
    </row>
    <row r="207" spans="1:53" s="10" customFormat="1" ht="8.1" hidden="1" customHeight="1" x14ac:dyDescent="0.25">
      <c r="A207" s="98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98"/>
    </row>
    <row r="208" spans="1:53" s="10" customFormat="1" ht="24.95" hidden="1" customHeight="1" x14ac:dyDescent="0.25">
      <c r="A208" s="99"/>
      <c r="B208" s="589" t="s">
        <v>3</v>
      </c>
      <c r="C208" s="589"/>
      <c r="D208" s="589"/>
      <c r="E208" s="589"/>
      <c r="F208" s="589"/>
      <c r="G208" s="589"/>
      <c r="H208" s="589"/>
      <c r="I208" s="589"/>
      <c r="J208" s="589"/>
      <c r="K208" s="589"/>
      <c r="L208" s="589"/>
      <c r="M208" s="589"/>
      <c r="N208" s="589"/>
      <c r="O208" s="589"/>
      <c r="P208" s="589"/>
      <c r="Q208" s="589"/>
      <c r="R208" s="399"/>
      <c r="S208" s="400" t="s">
        <v>72</v>
      </c>
      <c r="T208" s="402"/>
      <c r="U208" s="400" t="s">
        <v>347</v>
      </c>
      <c r="V208" s="402"/>
      <c r="W208" s="400" t="s">
        <v>96</v>
      </c>
      <c r="X208" s="401"/>
      <c r="Y208" s="401"/>
      <c r="Z208" s="401"/>
      <c r="AA208" s="401"/>
      <c r="AB208" s="402"/>
      <c r="AC208" s="456" t="s">
        <v>326</v>
      </c>
      <c r="AD208" s="456"/>
      <c r="AE208" s="456"/>
      <c r="AF208" s="456"/>
      <c r="AG208" s="456"/>
      <c r="AH208" s="456"/>
      <c r="AI208" s="456" t="s">
        <v>83</v>
      </c>
      <c r="AJ208" s="456"/>
      <c r="AK208" s="456"/>
      <c r="AL208" s="456"/>
      <c r="AM208" s="456"/>
      <c r="AN208" s="456"/>
      <c r="AO208" s="589" t="s">
        <v>176</v>
      </c>
      <c r="AP208" s="589"/>
      <c r="AQ208" s="589"/>
      <c r="AR208" s="589"/>
      <c r="AS208" s="589"/>
      <c r="AT208" s="589"/>
      <c r="AU208" s="589"/>
      <c r="AV208" s="589"/>
      <c r="AW208" s="589"/>
      <c r="AX208" s="589"/>
      <c r="AY208" s="589"/>
      <c r="AZ208" s="589"/>
      <c r="BA208" s="99"/>
    </row>
    <row r="209" spans="1:90" s="10" customFormat="1" ht="24.95" hidden="1" customHeight="1" x14ac:dyDescent="0.25">
      <c r="A209" s="99"/>
      <c r="B209" s="590"/>
      <c r="C209" s="590"/>
      <c r="D209" s="590"/>
      <c r="E209" s="590"/>
      <c r="F209" s="590"/>
      <c r="G209" s="590"/>
      <c r="H209" s="590"/>
      <c r="I209" s="590"/>
      <c r="J209" s="590"/>
      <c r="K209" s="590"/>
      <c r="L209" s="590"/>
      <c r="M209" s="590"/>
      <c r="N209" s="590"/>
      <c r="O209" s="590"/>
      <c r="P209" s="590"/>
      <c r="Q209" s="590"/>
      <c r="R209" s="591"/>
      <c r="S209" s="455"/>
      <c r="T209" s="454"/>
      <c r="U209" s="455"/>
      <c r="V209" s="454"/>
      <c r="W209" s="405"/>
      <c r="X209" s="404"/>
      <c r="Y209" s="404"/>
      <c r="Z209" s="404"/>
      <c r="AA209" s="404"/>
      <c r="AB209" s="406"/>
      <c r="AC209" s="456"/>
      <c r="AD209" s="456"/>
      <c r="AE209" s="456"/>
      <c r="AF209" s="456"/>
      <c r="AG209" s="456"/>
      <c r="AH209" s="456"/>
      <c r="AI209" s="456"/>
      <c r="AJ209" s="456"/>
      <c r="AK209" s="456"/>
      <c r="AL209" s="456"/>
      <c r="AM209" s="456"/>
      <c r="AN209" s="456"/>
      <c r="AO209" s="592"/>
      <c r="AP209" s="592"/>
      <c r="AQ209" s="592"/>
      <c r="AR209" s="592"/>
      <c r="AS209" s="592"/>
      <c r="AT209" s="592"/>
      <c r="AU209" s="592"/>
      <c r="AV209" s="592"/>
      <c r="AW209" s="592"/>
      <c r="AX209" s="592"/>
      <c r="AY209" s="592"/>
      <c r="AZ209" s="592"/>
      <c r="BA209" s="99"/>
    </row>
    <row r="210" spans="1:90" s="10" customFormat="1" ht="150" hidden="1" customHeight="1" x14ac:dyDescent="0.25">
      <c r="A210" s="99"/>
      <c r="B210" s="592"/>
      <c r="C210" s="592"/>
      <c r="D210" s="592"/>
      <c r="E210" s="592"/>
      <c r="F210" s="592"/>
      <c r="G210" s="592"/>
      <c r="H210" s="592"/>
      <c r="I210" s="592"/>
      <c r="J210" s="592"/>
      <c r="K210" s="592"/>
      <c r="L210" s="592"/>
      <c r="M210" s="592"/>
      <c r="N210" s="592"/>
      <c r="O210" s="592"/>
      <c r="P210" s="592"/>
      <c r="Q210" s="592"/>
      <c r="R210" s="593"/>
      <c r="S210" s="405"/>
      <c r="T210" s="406"/>
      <c r="U210" s="405"/>
      <c r="V210" s="406"/>
      <c r="W210" s="594" t="s">
        <v>97</v>
      </c>
      <c r="X210" s="595"/>
      <c r="Y210" s="596"/>
      <c r="Z210" s="594" t="s">
        <v>98</v>
      </c>
      <c r="AA210" s="595"/>
      <c r="AB210" s="596"/>
      <c r="AC210" s="594" t="s">
        <v>97</v>
      </c>
      <c r="AD210" s="595"/>
      <c r="AE210" s="596"/>
      <c r="AF210" s="594" t="s">
        <v>98</v>
      </c>
      <c r="AG210" s="595"/>
      <c r="AH210" s="596"/>
      <c r="AI210" s="594" t="s">
        <v>97</v>
      </c>
      <c r="AJ210" s="595"/>
      <c r="AK210" s="596"/>
      <c r="AL210" s="594" t="s">
        <v>98</v>
      </c>
      <c r="AM210" s="595"/>
      <c r="AN210" s="596"/>
      <c r="AO210" s="594" t="s">
        <v>368</v>
      </c>
      <c r="AP210" s="595"/>
      <c r="AQ210" s="596"/>
      <c r="AR210" s="594" t="s">
        <v>373</v>
      </c>
      <c r="AS210" s="595"/>
      <c r="AT210" s="596"/>
      <c r="AU210" s="594" t="s">
        <v>366</v>
      </c>
      <c r="AV210" s="595"/>
      <c r="AW210" s="596"/>
      <c r="AX210" s="594" t="s">
        <v>367</v>
      </c>
      <c r="AY210" s="595"/>
      <c r="AZ210" s="595"/>
      <c r="BA210" s="99"/>
    </row>
    <row r="211" spans="1:90" s="10" customFormat="1" ht="15" hidden="1" customHeight="1" thickBot="1" x14ac:dyDescent="0.3">
      <c r="A211" s="99"/>
      <c r="B211" s="387">
        <v>1</v>
      </c>
      <c r="C211" s="387"/>
      <c r="D211" s="387"/>
      <c r="E211" s="387"/>
      <c r="F211" s="387"/>
      <c r="G211" s="387"/>
      <c r="H211" s="387"/>
      <c r="I211" s="387"/>
      <c r="J211" s="387"/>
      <c r="K211" s="387"/>
      <c r="L211" s="387"/>
      <c r="M211" s="387"/>
      <c r="N211" s="387"/>
      <c r="O211" s="387"/>
      <c r="P211" s="387"/>
      <c r="Q211" s="387"/>
      <c r="R211" s="388"/>
      <c r="S211" s="398">
        <v>2</v>
      </c>
      <c r="T211" s="589"/>
      <c r="U211" s="599">
        <v>3</v>
      </c>
      <c r="V211" s="599"/>
      <c r="W211" s="398">
        <v>4</v>
      </c>
      <c r="X211" s="589"/>
      <c r="Y211" s="589"/>
      <c r="Z211" s="599">
        <v>5</v>
      </c>
      <c r="AA211" s="599"/>
      <c r="AB211" s="599"/>
      <c r="AC211" s="599">
        <v>6</v>
      </c>
      <c r="AD211" s="599"/>
      <c r="AE211" s="599"/>
      <c r="AF211" s="599">
        <v>7</v>
      </c>
      <c r="AG211" s="599"/>
      <c r="AH211" s="599"/>
      <c r="AI211" s="599">
        <v>8</v>
      </c>
      <c r="AJ211" s="599"/>
      <c r="AK211" s="599"/>
      <c r="AL211" s="599">
        <v>9</v>
      </c>
      <c r="AM211" s="599"/>
      <c r="AN211" s="599"/>
      <c r="AO211" s="599">
        <v>10</v>
      </c>
      <c r="AP211" s="599"/>
      <c r="AQ211" s="599"/>
      <c r="AR211" s="599">
        <v>11</v>
      </c>
      <c r="AS211" s="599"/>
      <c r="AT211" s="599"/>
      <c r="AU211" s="600">
        <v>12</v>
      </c>
      <c r="AV211" s="600"/>
      <c r="AW211" s="600"/>
      <c r="AX211" s="401">
        <v>13</v>
      </c>
      <c r="AY211" s="401"/>
      <c r="AZ211" s="401"/>
      <c r="BA211" s="99"/>
    </row>
    <row r="212" spans="1:90" s="10" customFormat="1" ht="50.1" hidden="1" customHeight="1" x14ac:dyDescent="0.25">
      <c r="A212" s="99"/>
      <c r="B212" s="598" t="s">
        <v>99</v>
      </c>
      <c r="C212" s="598"/>
      <c r="D212" s="598"/>
      <c r="E212" s="598"/>
      <c r="F212" s="598"/>
      <c r="G212" s="598"/>
      <c r="H212" s="598"/>
      <c r="I212" s="598"/>
      <c r="J212" s="598"/>
      <c r="K212" s="598"/>
      <c r="L212" s="598"/>
      <c r="M212" s="598"/>
      <c r="N212" s="598"/>
      <c r="O212" s="598"/>
      <c r="P212" s="598"/>
      <c r="Q212" s="598"/>
      <c r="R212" s="598"/>
      <c r="S212" s="602" t="s">
        <v>221</v>
      </c>
      <c r="T212" s="603"/>
      <c r="U212" s="580"/>
      <c r="V212" s="580"/>
      <c r="W212" s="604"/>
      <c r="X212" s="605"/>
      <c r="Y212" s="605"/>
      <c r="Z212" s="606"/>
      <c r="AA212" s="606"/>
      <c r="AB212" s="606"/>
      <c r="AC212" s="606"/>
      <c r="AD212" s="606"/>
      <c r="AE212" s="606"/>
      <c r="AF212" s="606"/>
      <c r="AG212" s="606"/>
      <c r="AH212" s="606"/>
      <c r="AI212" s="606"/>
      <c r="AJ212" s="606"/>
      <c r="AK212" s="606"/>
      <c r="AL212" s="606"/>
      <c r="AM212" s="606"/>
      <c r="AN212" s="606"/>
      <c r="AO212" s="606"/>
      <c r="AP212" s="606"/>
      <c r="AQ212" s="606"/>
      <c r="AR212" s="606"/>
      <c r="AS212" s="606"/>
      <c r="AT212" s="606"/>
      <c r="AU212" s="607"/>
      <c r="AV212" s="607"/>
      <c r="AW212" s="607"/>
      <c r="AX212" s="608"/>
      <c r="AY212" s="608"/>
      <c r="AZ212" s="609"/>
      <c r="BA212" s="98"/>
    </row>
    <row r="213" spans="1:90" s="10" customFormat="1" ht="18" hidden="1" customHeight="1" x14ac:dyDescent="0.25">
      <c r="A213" s="99"/>
      <c r="B213" s="583" t="s">
        <v>79</v>
      </c>
      <c r="C213" s="583"/>
      <c r="D213" s="583"/>
      <c r="E213" s="583"/>
      <c r="F213" s="583"/>
      <c r="G213" s="583"/>
      <c r="H213" s="583"/>
      <c r="I213" s="583"/>
      <c r="J213" s="583"/>
      <c r="K213" s="583"/>
      <c r="L213" s="583"/>
      <c r="M213" s="583"/>
      <c r="N213" s="583"/>
      <c r="O213" s="583"/>
      <c r="P213" s="583"/>
      <c r="Q213" s="583"/>
      <c r="R213" s="583"/>
      <c r="S213" s="614" t="s">
        <v>222</v>
      </c>
      <c r="T213" s="615"/>
      <c r="U213" s="587"/>
      <c r="V213" s="587"/>
      <c r="W213" s="398"/>
      <c r="X213" s="589"/>
      <c r="Y213" s="589"/>
      <c r="Z213" s="599"/>
      <c r="AA213" s="599"/>
      <c r="AB213" s="599"/>
      <c r="AC213" s="599"/>
      <c r="AD213" s="599"/>
      <c r="AE213" s="599"/>
      <c r="AF213" s="599"/>
      <c r="AG213" s="599"/>
      <c r="AH213" s="599"/>
      <c r="AI213" s="599"/>
      <c r="AJ213" s="599"/>
      <c r="AK213" s="599"/>
      <c r="AL213" s="599"/>
      <c r="AM213" s="599"/>
      <c r="AN213" s="599"/>
      <c r="AO213" s="599"/>
      <c r="AP213" s="599"/>
      <c r="AQ213" s="599"/>
      <c r="AR213" s="599"/>
      <c r="AS213" s="599"/>
      <c r="AT213" s="599"/>
      <c r="AU213" s="600"/>
      <c r="AV213" s="600"/>
      <c r="AW213" s="600"/>
      <c r="AX213" s="401"/>
      <c r="AY213" s="401"/>
      <c r="AZ213" s="601"/>
      <c r="BA213" s="98"/>
    </row>
    <row r="214" spans="1:90" s="10" customFormat="1" ht="18" hidden="1" customHeight="1" thickBot="1" x14ac:dyDescent="0.3">
      <c r="A214" s="99"/>
      <c r="B214" s="597" t="s">
        <v>80</v>
      </c>
      <c r="C214" s="597"/>
      <c r="D214" s="597"/>
      <c r="E214" s="597"/>
      <c r="F214" s="597"/>
      <c r="G214" s="597"/>
      <c r="H214" s="597"/>
      <c r="I214" s="597"/>
      <c r="J214" s="597"/>
      <c r="K214" s="597"/>
      <c r="L214" s="597"/>
      <c r="M214" s="597"/>
      <c r="N214" s="597"/>
      <c r="O214" s="597"/>
      <c r="P214" s="597"/>
      <c r="Q214" s="597"/>
      <c r="R214" s="597"/>
      <c r="S214" s="610" t="s">
        <v>223</v>
      </c>
      <c r="T214" s="611"/>
      <c r="U214" s="573"/>
      <c r="V214" s="573"/>
      <c r="W214" s="612"/>
      <c r="X214" s="613"/>
      <c r="Y214" s="613"/>
      <c r="Z214" s="573"/>
      <c r="AA214" s="573"/>
      <c r="AB214" s="573"/>
      <c r="AC214" s="573"/>
      <c r="AD214" s="573"/>
      <c r="AE214" s="573"/>
      <c r="AF214" s="573"/>
      <c r="AG214" s="573"/>
      <c r="AH214" s="573"/>
      <c r="AI214" s="573"/>
      <c r="AJ214" s="573"/>
      <c r="AK214" s="573"/>
      <c r="AL214" s="573"/>
      <c r="AM214" s="573"/>
      <c r="AN214" s="573"/>
      <c r="AO214" s="573"/>
      <c r="AP214" s="573"/>
      <c r="AQ214" s="573"/>
      <c r="AR214" s="573"/>
      <c r="AS214" s="573"/>
      <c r="AT214" s="573"/>
      <c r="AU214" s="574"/>
      <c r="AV214" s="574"/>
      <c r="AW214" s="574"/>
      <c r="AX214" s="374"/>
      <c r="AY214" s="374"/>
      <c r="AZ214" s="375"/>
      <c r="BA214" s="98"/>
    </row>
    <row r="215" spans="1:90" s="10" customFormat="1" ht="15" hidden="1" customHeight="1" x14ac:dyDescent="0.25">
      <c r="A215" s="98"/>
      <c r="B215" s="99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</row>
    <row r="216" spans="1:90" s="16" customFormat="1" ht="18" hidden="1" customHeight="1" x14ac:dyDescent="0.25">
      <c r="A216" s="146"/>
      <c r="B216" s="671" t="s">
        <v>100</v>
      </c>
      <c r="C216" s="619"/>
      <c r="D216" s="619"/>
      <c r="E216" s="619"/>
      <c r="F216" s="619"/>
      <c r="G216" s="619"/>
      <c r="H216" s="619"/>
      <c r="I216" s="619"/>
      <c r="J216" s="619"/>
      <c r="K216" s="619"/>
      <c r="L216" s="619"/>
      <c r="M216" s="619"/>
      <c r="N216" s="619"/>
      <c r="O216" s="619"/>
      <c r="P216" s="619"/>
      <c r="Q216" s="619"/>
      <c r="R216" s="619"/>
      <c r="S216" s="619"/>
      <c r="T216" s="619"/>
      <c r="U216" s="619"/>
      <c r="V216" s="619"/>
      <c r="W216" s="619"/>
      <c r="X216" s="619"/>
      <c r="Y216" s="619"/>
      <c r="Z216" s="619"/>
      <c r="AA216" s="619"/>
      <c r="AB216" s="619"/>
      <c r="AC216" s="619"/>
      <c r="AD216" s="619"/>
      <c r="AE216" s="619"/>
      <c r="AF216" s="619"/>
      <c r="AG216" s="619"/>
      <c r="AH216" s="619"/>
      <c r="AI216" s="619"/>
      <c r="AJ216" s="619"/>
      <c r="AK216" s="619"/>
      <c r="AL216" s="619"/>
      <c r="AM216" s="619"/>
      <c r="AN216" s="619"/>
      <c r="AO216" s="619"/>
      <c r="AP216" s="619"/>
      <c r="AQ216" s="619"/>
      <c r="AR216" s="619"/>
      <c r="AS216" s="619"/>
      <c r="AT216" s="619"/>
      <c r="AU216" s="619"/>
      <c r="AV216" s="619"/>
      <c r="AW216" s="619"/>
      <c r="AX216" s="619"/>
      <c r="AY216" s="619"/>
      <c r="AZ216" s="619"/>
      <c r="BA216" s="619"/>
      <c r="BB216" s="24"/>
      <c r="BC216" s="24"/>
      <c r="BD216" s="24"/>
      <c r="BE216" s="24"/>
    </row>
    <row r="217" spans="1:90" s="16" customFormat="1" ht="18" hidden="1" customHeight="1" x14ac:dyDescent="0.25">
      <c r="A217" s="146"/>
      <c r="B217" s="618" t="s">
        <v>415</v>
      </c>
      <c r="C217" s="619"/>
      <c r="D217" s="619"/>
      <c r="E217" s="619"/>
      <c r="F217" s="619"/>
      <c r="G217" s="619"/>
      <c r="H217" s="619"/>
      <c r="I217" s="619"/>
      <c r="J217" s="619"/>
      <c r="K217" s="619"/>
      <c r="L217" s="619"/>
      <c r="M217" s="619"/>
      <c r="N217" s="619"/>
      <c r="O217" s="619"/>
      <c r="P217" s="619"/>
      <c r="Q217" s="619"/>
      <c r="R217" s="619"/>
      <c r="S217" s="619"/>
      <c r="T217" s="619"/>
      <c r="U217" s="619"/>
      <c r="V217" s="619"/>
      <c r="W217" s="619"/>
      <c r="X217" s="619"/>
      <c r="Y217" s="619"/>
      <c r="Z217" s="619"/>
      <c r="AA217" s="619"/>
      <c r="AB217" s="619"/>
      <c r="AC217" s="619"/>
      <c r="AD217" s="619"/>
      <c r="AE217" s="619"/>
      <c r="AF217" s="619"/>
      <c r="AG217" s="619"/>
      <c r="AH217" s="619"/>
      <c r="AI217" s="619"/>
      <c r="AJ217" s="619"/>
      <c r="AK217" s="619"/>
      <c r="AL217" s="619"/>
      <c r="AM217" s="619"/>
      <c r="AN217" s="619"/>
      <c r="AO217" s="619"/>
      <c r="AP217" s="619"/>
      <c r="AQ217" s="619"/>
      <c r="AR217" s="619"/>
      <c r="AS217" s="619"/>
      <c r="AT217" s="619"/>
      <c r="AU217" s="619"/>
      <c r="AV217" s="619"/>
      <c r="AW217" s="619"/>
      <c r="AX217" s="619"/>
      <c r="AY217" s="619"/>
      <c r="AZ217" s="619"/>
      <c r="BA217" s="619"/>
      <c r="BB217" s="24"/>
      <c r="BC217" s="24"/>
      <c r="BD217" s="24"/>
      <c r="BE217" s="24"/>
    </row>
    <row r="218" spans="1:90" s="10" customFormat="1" ht="8.1" hidden="1" customHeight="1" x14ac:dyDescent="0.25">
      <c r="A218" s="98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98"/>
    </row>
    <row r="219" spans="1:90" s="10" customFormat="1" ht="24.95" hidden="1" customHeight="1" x14ac:dyDescent="0.25">
      <c r="A219" s="99"/>
      <c r="B219" s="589" t="s">
        <v>3</v>
      </c>
      <c r="C219" s="589"/>
      <c r="D219" s="589"/>
      <c r="E219" s="589"/>
      <c r="F219" s="589"/>
      <c r="G219" s="589"/>
      <c r="H219" s="589"/>
      <c r="I219" s="589"/>
      <c r="J219" s="589"/>
      <c r="K219" s="589"/>
      <c r="L219" s="589"/>
      <c r="M219" s="589"/>
      <c r="N219" s="399"/>
      <c r="O219" s="400" t="s">
        <v>72</v>
      </c>
      <c r="P219" s="402"/>
      <c r="Q219" s="400" t="s">
        <v>347</v>
      </c>
      <c r="R219" s="402"/>
      <c r="S219" s="400" t="s">
        <v>96</v>
      </c>
      <c r="T219" s="401"/>
      <c r="U219" s="401"/>
      <c r="V219" s="401"/>
      <c r="W219" s="401"/>
      <c r="X219" s="402"/>
      <c r="Y219" s="400" t="s">
        <v>82</v>
      </c>
      <c r="Z219" s="401"/>
      <c r="AA219" s="401"/>
      <c r="AB219" s="401"/>
      <c r="AC219" s="401"/>
      <c r="AD219" s="402"/>
      <c r="AE219" s="401" t="s">
        <v>327</v>
      </c>
      <c r="AF219" s="401"/>
      <c r="AG219" s="401"/>
      <c r="AH219" s="402"/>
      <c r="AI219" s="456" t="s">
        <v>83</v>
      </c>
      <c r="AJ219" s="456"/>
      <c r="AK219" s="456"/>
      <c r="AL219" s="456"/>
      <c r="AM219" s="456"/>
      <c r="AN219" s="456"/>
      <c r="AO219" s="398" t="s">
        <v>176</v>
      </c>
      <c r="AP219" s="589"/>
      <c r="AQ219" s="589"/>
      <c r="AR219" s="589"/>
      <c r="AS219" s="589"/>
      <c r="AT219" s="589"/>
      <c r="AU219" s="589"/>
      <c r="AV219" s="589"/>
      <c r="AW219" s="589"/>
      <c r="AX219" s="589"/>
      <c r="AY219" s="589"/>
      <c r="AZ219" s="589"/>
      <c r="BA219" s="99"/>
    </row>
    <row r="220" spans="1:90" s="10" customFormat="1" ht="24.95" hidden="1" customHeight="1" x14ac:dyDescent="0.25">
      <c r="A220" s="99"/>
      <c r="B220" s="590"/>
      <c r="C220" s="590"/>
      <c r="D220" s="590"/>
      <c r="E220" s="590"/>
      <c r="F220" s="590"/>
      <c r="G220" s="590"/>
      <c r="H220" s="590"/>
      <c r="I220" s="590"/>
      <c r="J220" s="590"/>
      <c r="K220" s="590"/>
      <c r="L220" s="590"/>
      <c r="M220" s="590"/>
      <c r="N220" s="591"/>
      <c r="O220" s="455"/>
      <c r="P220" s="454"/>
      <c r="Q220" s="455"/>
      <c r="R220" s="454"/>
      <c r="S220" s="405"/>
      <c r="T220" s="404"/>
      <c r="U220" s="404"/>
      <c r="V220" s="404"/>
      <c r="W220" s="404"/>
      <c r="X220" s="406"/>
      <c r="Y220" s="405"/>
      <c r="Z220" s="404"/>
      <c r="AA220" s="404"/>
      <c r="AB220" s="404"/>
      <c r="AC220" s="404"/>
      <c r="AD220" s="406"/>
      <c r="AE220" s="453"/>
      <c r="AF220" s="453"/>
      <c r="AG220" s="453"/>
      <c r="AH220" s="454"/>
      <c r="AI220" s="456"/>
      <c r="AJ220" s="456"/>
      <c r="AK220" s="456"/>
      <c r="AL220" s="456"/>
      <c r="AM220" s="456"/>
      <c r="AN220" s="456"/>
      <c r="AO220" s="669"/>
      <c r="AP220" s="592"/>
      <c r="AQ220" s="592"/>
      <c r="AR220" s="592"/>
      <c r="AS220" s="592"/>
      <c r="AT220" s="592"/>
      <c r="AU220" s="592"/>
      <c r="AV220" s="592"/>
      <c r="AW220" s="592"/>
      <c r="AX220" s="592"/>
      <c r="AY220" s="592"/>
      <c r="AZ220" s="592"/>
      <c r="BA220" s="99"/>
    </row>
    <row r="221" spans="1:90" s="10" customFormat="1" ht="150" hidden="1" customHeight="1" x14ac:dyDescent="0.25">
      <c r="A221" s="99"/>
      <c r="B221" s="592"/>
      <c r="C221" s="592"/>
      <c r="D221" s="592"/>
      <c r="E221" s="592"/>
      <c r="F221" s="592"/>
      <c r="G221" s="592"/>
      <c r="H221" s="592"/>
      <c r="I221" s="592"/>
      <c r="J221" s="592"/>
      <c r="K221" s="592"/>
      <c r="L221" s="592"/>
      <c r="M221" s="592"/>
      <c r="N221" s="593"/>
      <c r="O221" s="405"/>
      <c r="P221" s="406"/>
      <c r="Q221" s="405"/>
      <c r="R221" s="406"/>
      <c r="S221" s="594" t="s">
        <v>97</v>
      </c>
      <c r="T221" s="595"/>
      <c r="U221" s="596"/>
      <c r="V221" s="594" t="s">
        <v>98</v>
      </c>
      <c r="W221" s="595"/>
      <c r="X221" s="596"/>
      <c r="Y221" s="594" t="s">
        <v>97</v>
      </c>
      <c r="Z221" s="595"/>
      <c r="AA221" s="596"/>
      <c r="AB221" s="594" t="s">
        <v>98</v>
      </c>
      <c r="AC221" s="595"/>
      <c r="AD221" s="596"/>
      <c r="AE221" s="404"/>
      <c r="AF221" s="404"/>
      <c r="AG221" s="404"/>
      <c r="AH221" s="406"/>
      <c r="AI221" s="594" t="s">
        <v>97</v>
      </c>
      <c r="AJ221" s="595"/>
      <c r="AK221" s="596"/>
      <c r="AL221" s="594" t="s">
        <v>98</v>
      </c>
      <c r="AM221" s="595"/>
      <c r="AN221" s="596"/>
      <c r="AO221" s="594" t="s">
        <v>369</v>
      </c>
      <c r="AP221" s="595"/>
      <c r="AQ221" s="596"/>
      <c r="AR221" s="594" t="s">
        <v>374</v>
      </c>
      <c r="AS221" s="595"/>
      <c r="AT221" s="596"/>
      <c r="AU221" s="594" t="s">
        <v>371</v>
      </c>
      <c r="AV221" s="595"/>
      <c r="AW221" s="596"/>
      <c r="AX221" s="594" t="s">
        <v>372</v>
      </c>
      <c r="AY221" s="595"/>
      <c r="AZ221" s="595"/>
      <c r="BA221" s="99"/>
      <c r="BZ221" s="10" t="s">
        <v>26</v>
      </c>
      <c r="CL221" s="11"/>
    </row>
    <row r="222" spans="1:90" s="10" customFormat="1" ht="15" hidden="1" customHeight="1" thickBot="1" x14ac:dyDescent="0.3">
      <c r="A222" s="99"/>
      <c r="B222" s="387">
        <v>1</v>
      </c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8"/>
      <c r="O222" s="398">
        <v>2</v>
      </c>
      <c r="P222" s="589"/>
      <c r="Q222" s="599">
        <v>3</v>
      </c>
      <c r="R222" s="599"/>
      <c r="S222" s="599">
        <v>4</v>
      </c>
      <c r="T222" s="599"/>
      <c r="U222" s="599"/>
      <c r="V222" s="599">
        <v>5</v>
      </c>
      <c r="W222" s="599"/>
      <c r="X222" s="599"/>
      <c r="Y222" s="599">
        <v>6</v>
      </c>
      <c r="Z222" s="599"/>
      <c r="AA222" s="599"/>
      <c r="AB222" s="599">
        <v>7</v>
      </c>
      <c r="AC222" s="599"/>
      <c r="AD222" s="599"/>
      <c r="AE222" s="599">
        <v>8</v>
      </c>
      <c r="AF222" s="599"/>
      <c r="AG222" s="599"/>
      <c r="AH222" s="599"/>
      <c r="AI222" s="589">
        <v>9</v>
      </c>
      <c r="AJ222" s="589"/>
      <c r="AK222" s="399"/>
      <c r="AL222" s="398">
        <v>10</v>
      </c>
      <c r="AM222" s="589"/>
      <c r="AN222" s="399"/>
      <c r="AO222" s="398">
        <v>11</v>
      </c>
      <c r="AP222" s="589"/>
      <c r="AQ222" s="399"/>
      <c r="AR222" s="398">
        <v>12</v>
      </c>
      <c r="AS222" s="589"/>
      <c r="AT222" s="399"/>
      <c r="AU222" s="398">
        <v>13</v>
      </c>
      <c r="AV222" s="589"/>
      <c r="AW222" s="399"/>
      <c r="AX222" s="400">
        <v>14</v>
      </c>
      <c r="AY222" s="401"/>
      <c r="AZ222" s="401"/>
      <c r="BA222" s="99"/>
    </row>
    <row r="223" spans="1:90" s="10" customFormat="1" ht="50.1" hidden="1" customHeight="1" x14ac:dyDescent="0.25">
      <c r="A223" s="99"/>
      <c r="B223" s="598" t="s">
        <v>101</v>
      </c>
      <c r="C223" s="598"/>
      <c r="D223" s="598"/>
      <c r="E223" s="598"/>
      <c r="F223" s="598"/>
      <c r="G223" s="598"/>
      <c r="H223" s="598"/>
      <c r="I223" s="598"/>
      <c r="J223" s="598"/>
      <c r="K223" s="598"/>
      <c r="L223" s="598"/>
      <c r="M223" s="598"/>
      <c r="N223" s="598"/>
      <c r="O223" s="602" t="s">
        <v>221</v>
      </c>
      <c r="P223" s="603"/>
      <c r="Q223" s="580"/>
      <c r="R223" s="580"/>
      <c r="S223" s="580"/>
      <c r="T223" s="580"/>
      <c r="U223" s="580"/>
      <c r="V223" s="580"/>
      <c r="W223" s="580"/>
      <c r="X223" s="580"/>
      <c r="Y223" s="580"/>
      <c r="Z223" s="580"/>
      <c r="AA223" s="580"/>
      <c r="AB223" s="580"/>
      <c r="AC223" s="580"/>
      <c r="AD223" s="580"/>
      <c r="AE223" s="580"/>
      <c r="AF223" s="580"/>
      <c r="AG223" s="580"/>
      <c r="AH223" s="580"/>
      <c r="AI223" s="666"/>
      <c r="AJ223" s="667"/>
      <c r="AK223" s="668"/>
      <c r="AL223" s="666"/>
      <c r="AM223" s="667"/>
      <c r="AN223" s="668"/>
      <c r="AO223" s="666"/>
      <c r="AP223" s="667"/>
      <c r="AQ223" s="668"/>
      <c r="AR223" s="666"/>
      <c r="AS223" s="667"/>
      <c r="AT223" s="668"/>
      <c r="AU223" s="666"/>
      <c r="AV223" s="667"/>
      <c r="AW223" s="668"/>
      <c r="AX223" s="394"/>
      <c r="AY223" s="395"/>
      <c r="AZ223" s="397"/>
      <c r="BA223" s="98"/>
    </row>
    <row r="224" spans="1:90" s="10" customFormat="1" ht="18" hidden="1" customHeight="1" x14ac:dyDescent="0.25">
      <c r="A224" s="99"/>
      <c r="B224" s="583" t="s">
        <v>79</v>
      </c>
      <c r="C224" s="583"/>
      <c r="D224" s="583"/>
      <c r="E224" s="583"/>
      <c r="F224" s="583"/>
      <c r="G224" s="583"/>
      <c r="H224" s="583"/>
      <c r="I224" s="583"/>
      <c r="J224" s="583"/>
      <c r="K224" s="583"/>
      <c r="L224" s="583"/>
      <c r="M224" s="583"/>
      <c r="N224" s="583"/>
      <c r="O224" s="614" t="s">
        <v>222</v>
      </c>
      <c r="P224" s="615"/>
      <c r="Q224" s="587"/>
      <c r="R224" s="587"/>
      <c r="S224" s="587"/>
      <c r="T224" s="587"/>
      <c r="U224" s="587"/>
      <c r="V224" s="587"/>
      <c r="W224" s="587"/>
      <c r="X224" s="587"/>
      <c r="Y224" s="587"/>
      <c r="Z224" s="587"/>
      <c r="AA224" s="587"/>
      <c r="AB224" s="587"/>
      <c r="AC224" s="587"/>
      <c r="AD224" s="587"/>
      <c r="AE224" s="587"/>
      <c r="AF224" s="587"/>
      <c r="AG224" s="587"/>
      <c r="AH224" s="587"/>
      <c r="AI224" s="616"/>
      <c r="AJ224" s="387"/>
      <c r="AK224" s="388"/>
      <c r="AL224" s="616"/>
      <c r="AM224" s="387"/>
      <c r="AN224" s="388"/>
      <c r="AO224" s="616"/>
      <c r="AP224" s="387"/>
      <c r="AQ224" s="388"/>
      <c r="AR224" s="616"/>
      <c r="AS224" s="387"/>
      <c r="AT224" s="388"/>
      <c r="AU224" s="616"/>
      <c r="AV224" s="387"/>
      <c r="AW224" s="388"/>
      <c r="AX224" s="616"/>
      <c r="AY224" s="387"/>
      <c r="AZ224" s="617"/>
      <c r="BA224" s="98"/>
    </row>
    <row r="225" spans="1:90" s="10" customFormat="1" ht="18" hidden="1" customHeight="1" thickBot="1" x14ac:dyDescent="0.3">
      <c r="A225" s="99"/>
      <c r="B225" s="597" t="s">
        <v>80</v>
      </c>
      <c r="C225" s="597"/>
      <c r="D225" s="597"/>
      <c r="E225" s="597"/>
      <c r="F225" s="597"/>
      <c r="G225" s="597"/>
      <c r="H225" s="597"/>
      <c r="I225" s="597"/>
      <c r="J225" s="597"/>
      <c r="K225" s="597"/>
      <c r="L225" s="597"/>
      <c r="M225" s="597"/>
      <c r="N225" s="597"/>
      <c r="O225" s="610" t="s">
        <v>223</v>
      </c>
      <c r="P225" s="611"/>
      <c r="Q225" s="573"/>
      <c r="R225" s="573"/>
      <c r="S225" s="573"/>
      <c r="T225" s="573"/>
      <c r="U225" s="573"/>
      <c r="V225" s="573"/>
      <c r="W225" s="573"/>
      <c r="X225" s="573"/>
      <c r="Y225" s="573"/>
      <c r="Z225" s="573"/>
      <c r="AA225" s="573"/>
      <c r="AB225" s="573"/>
      <c r="AC225" s="573"/>
      <c r="AD225" s="573"/>
      <c r="AE225" s="573"/>
      <c r="AF225" s="573"/>
      <c r="AG225" s="573"/>
      <c r="AH225" s="573"/>
      <c r="AI225" s="612"/>
      <c r="AJ225" s="613"/>
      <c r="AK225" s="620"/>
      <c r="AL225" s="612"/>
      <c r="AM225" s="613"/>
      <c r="AN225" s="620"/>
      <c r="AO225" s="612"/>
      <c r="AP225" s="613"/>
      <c r="AQ225" s="620"/>
      <c r="AR225" s="612"/>
      <c r="AS225" s="613"/>
      <c r="AT225" s="620"/>
      <c r="AU225" s="612"/>
      <c r="AV225" s="613"/>
      <c r="AW225" s="620"/>
      <c r="AX225" s="612"/>
      <c r="AY225" s="613"/>
      <c r="AZ225" s="621"/>
      <c r="BA225" s="98"/>
    </row>
    <row r="226" spans="1:90" s="10" customFormat="1" ht="15" hidden="1" customHeight="1" x14ac:dyDescent="0.25">
      <c r="A226" s="98"/>
      <c r="B226" s="99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</row>
    <row r="227" spans="1:90" s="16" customFormat="1" ht="18" hidden="1" customHeight="1" x14ac:dyDescent="0.25">
      <c r="A227" s="146"/>
      <c r="B227" s="618" t="s">
        <v>287</v>
      </c>
      <c r="C227" s="619"/>
      <c r="D227" s="619"/>
      <c r="E227" s="619"/>
      <c r="F227" s="619"/>
      <c r="G227" s="619"/>
      <c r="H227" s="619"/>
      <c r="I227" s="619"/>
      <c r="J227" s="619"/>
      <c r="K227" s="619"/>
      <c r="L227" s="619"/>
      <c r="M227" s="619"/>
      <c r="N227" s="619"/>
      <c r="O227" s="619"/>
      <c r="P227" s="619"/>
      <c r="Q227" s="619"/>
      <c r="R227" s="619"/>
      <c r="S227" s="619"/>
      <c r="T227" s="619"/>
      <c r="U227" s="619"/>
      <c r="V227" s="619"/>
      <c r="W227" s="619"/>
      <c r="X227" s="619"/>
      <c r="Y227" s="619"/>
      <c r="Z227" s="619"/>
      <c r="AA227" s="619"/>
      <c r="AB227" s="619"/>
      <c r="AC227" s="619"/>
      <c r="AD227" s="619"/>
      <c r="AE227" s="619"/>
      <c r="AF227" s="619"/>
      <c r="AG227" s="619"/>
      <c r="AH227" s="619"/>
      <c r="AI227" s="619"/>
      <c r="AJ227" s="619"/>
      <c r="AK227" s="619"/>
      <c r="AL227" s="619"/>
      <c r="AM227" s="619"/>
      <c r="AN227" s="619"/>
      <c r="AO227" s="619"/>
      <c r="AP227" s="619"/>
      <c r="AQ227" s="619"/>
      <c r="AR227" s="619"/>
      <c r="AS227" s="619"/>
      <c r="AT227" s="619"/>
      <c r="AU227" s="619"/>
      <c r="AV227" s="619"/>
      <c r="AW227" s="619"/>
      <c r="AX227" s="619"/>
      <c r="AY227" s="619"/>
      <c r="AZ227" s="619"/>
      <c r="BA227" s="619"/>
      <c r="BB227" s="24"/>
      <c r="BC227" s="24"/>
      <c r="BD227" s="24"/>
      <c r="BE227" s="24"/>
    </row>
    <row r="228" spans="1:90" s="10" customFormat="1" ht="8.1" hidden="1" customHeight="1" x14ac:dyDescent="0.25">
      <c r="A228" s="98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98"/>
    </row>
    <row r="229" spans="1:90" s="10" customFormat="1" ht="24.95" hidden="1" customHeight="1" x14ac:dyDescent="0.25">
      <c r="A229" s="99"/>
      <c r="B229" s="589" t="s">
        <v>3</v>
      </c>
      <c r="C229" s="589"/>
      <c r="D229" s="589"/>
      <c r="E229" s="589"/>
      <c r="F229" s="589"/>
      <c r="G229" s="589"/>
      <c r="H229" s="589"/>
      <c r="I229" s="589"/>
      <c r="J229" s="589"/>
      <c r="K229" s="589"/>
      <c r="L229" s="589"/>
      <c r="M229" s="589"/>
      <c r="N229" s="399"/>
      <c r="O229" s="400" t="s">
        <v>72</v>
      </c>
      <c r="P229" s="402"/>
      <c r="Q229" s="400" t="s">
        <v>347</v>
      </c>
      <c r="R229" s="402"/>
      <c r="S229" s="400" t="s">
        <v>96</v>
      </c>
      <c r="T229" s="401"/>
      <c r="U229" s="401"/>
      <c r="V229" s="401"/>
      <c r="W229" s="401"/>
      <c r="X229" s="402"/>
      <c r="Y229" s="400" t="s">
        <v>82</v>
      </c>
      <c r="Z229" s="401"/>
      <c r="AA229" s="401"/>
      <c r="AB229" s="401"/>
      <c r="AC229" s="401"/>
      <c r="AD229" s="402"/>
      <c r="AE229" s="401" t="s">
        <v>327</v>
      </c>
      <c r="AF229" s="401"/>
      <c r="AG229" s="401"/>
      <c r="AH229" s="402"/>
      <c r="AI229" s="456" t="s">
        <v>83</v>
      </c>
      <c r="AJ229" s="456"/>
      <c r="AK229" s="456"/>
      <c r="AL229" s="456"/>
      <c r="AM229" s="456"/>
      <c r="AN229" s="456"/>
      <c r="AO229" s="398" t="s">
        <v>176</v>
      </c>
      <c r="AP229" s="589"/>
      <c r="AQ229" s="589"/>
      <c r="AR229" s="589"/>
      <c r="AS229" s="589"/>
      <c r="AT229" s="589"/>
      <c r="AU229" s="589"/>
      <c r="AV229" s="589"/>
      <c r="AW229" s="589"/>
      <c r="AX229" s="589"/>
      <c r="AY229" s="589"/>
      <c r="AZ229" s="589"/>
      <c r="BA229" s="99"/>
    </row>
    <row r="230" spans="1:90" s="10" customFormat="1" ht="24.95" hidden="1" customHeight="1" x14ac:dyDescent="0.25">
      <c r="A230" s="99"/>
      <c r="B230" s="590"/>
      <c r="C230" s="590"/>
      <c r="D230" s="590"/>
      <c r="E230" s="590"/>
      <c r="F230" s="590"/>
      <c r="G230" s="590"/>
      <c r="H230" s="590"/>
      <c r="I230" s="590"/>
      <c r="J230" s="590"/>
      <c r="K230" s="590"/>
      <c r="L230" s="590"/>
      <c r="M230" s="590"/>
      <c r="N230" s="591"/>
      <c r="O230" s="455"/>
      <c r="P230" s="454"/>
      <c r="Q230" s="455"/>
      <c r="R230" s="454"/>
      <c r="S230" s="405"/>
      <c r="T230" s="404"/>
      <c r="U230" s="404"/>
      <c r="V230" s="404"/>
      <c r="W230" s="404"/>
      <c r="X230" s="406"/>
      <c r="Y230" s="405"/>
      <c r="Z230" s="404"/>
      <c r="AA230" s="404"/>
      <c r="AB230" s="404"/>
      <c r="AC230" s="404"/>
      <c r="AD230" s="406"/>
      <c r="AE230" s="453"/>
      <c r="AF230" s="453"/>
      <c r="AG230" s="453"/>
      <c r="AH230" s="454"/>
      <c r="AI230" s="456"/>
      <c r="AJ230" s="456"/>
      <c r="AK230" s="456"/>
      <c r="AL230" s="456"/>
      <c r="AM230" s="456"/>
      <c r="AN230" s="456"/>
      <c r="AO230" s="669"/>
      <c r="AP230" s="592"/>
      <c r="AQ230" s="592"/>
      <c r="AR230" s="592"/>
      <c r="AS230" s="592"/>
      <c r="AT230" s="592"/>
      <c r="AU230" s="592"/>
      <c r="AV230" s="592"/>
      <c r="AW230" s="592"/>
      <c r="AX230" s="592"/>
      <c r="AY230" s="592"/>
      <c r="AZ230" s="592"/>
      <c r="BA230" s="99"/>
    </row>
    <row r="231" spans="1:90" s="10" customFormat="1" ht="144.94999999999999" hidden="1" customHeight="1" x14ac:dyDescent="0.25">
      <c r="A231" s="99"/>
      <c r="B231" s="592"/>
      <c r="C231" s="592"/>
      <c r="D231" s="592"/>
      <c r="E231" s="592"/>
      <c r="F231" s="592"/>
      <c r="G231" s="592"/>
      <c r="H231" s="592"/>
      <c r="I231" s="592"/>
      <c r="J231" s="592"/>
      <c r="K231" s="592"/>
      <c r="L231" s="592"/>
      <c r="M231" s="592"/>
      <c r="N231" s="593"/>
      <c r="O231" s="405"/>
      <c r="P231" s="406"/>
      <c r="Q231" s="405"/>
      <c r="R231" s="406"/>
      <c r="S231" s="594" t="s">
        <v>97</v>
      </c>
      <c r="T231" s="595"/>
      <c r="U231" s="596"/>
      <c r="V231" s="594" t="s">
        <v>98</v>
      </c>
      <c r="W231" s="595"/>
      <c r="X231" s="596"/>
      <c r="Y231" s="594" t="s">
        <v>97</v>
      </c>
      <c r="Z231" s="595"/>
      <c r="AA231" s="596"/>
      <c r="AB231" s="594" t="s">
        <v>98</v>
      </c>
      <c r="AC231" s="595"/>
      <c r="AD231" s="596"/>
      <c r="AE231" s="404"/>
      <c r="AF231" s="404"/>
      <c r="AG231" s="404"/>
      <c r="AH231" s="406"/>
      <c r="AI231" s="594" t="s">
        <v>97</v>
      </c>
      <c r="AJ231" s="595"/>
      <c r="AK231" s="596"/>
      <c r="AL231" s="594" t="s">
        <v>98</v>
      </c>
      <c r="AM231" s="595"/>
      <c r="AN231" s="596"/>
      <c r="AO231" s="594" t="s">
        <v>369</v>
      </c>
      <c r="AP231" s="595"/>
      <c r="AQ231" s="596"/>
      <c r="AR231" s="594" t="s">
        <v>375</v>
      </c>
      <c r="AS231" s="595"/>
      <c r="AT231" s="596"/>
      <c r="AU231" s="594" t="s">
        <v>371</v>
      </c>
      <c r="AV231" s="595"/>
      <c r="AW231" s="596"/>
      <c r="AX231" s="594" t="s">
        <v>372</v>
      </c>
      <c r="AY231" s="595"/>
      <c r="AZ231" s="595"/>
      <c r="BA231" s="99"/>
      <c r="BZ231" s="10" t="s">
        <v>26</v>
      </c>
      <c r="CL231" s="11"/>
    </row>
    <row r="232" spans="1:90" s="10" customFormat="1" ht="15" hidden="1" customHeight="1" thickBot="1" x14ac:dyDescent="0.3">
      <c r="A232" s="99"/>
      <c r="B232" s="387">
        <v>1</v>
      </c>
      <c r="C232" s="387"/>
      <c r="D232" s="387"/>
      <c r="E232" s="387"/>
      <c r="F232" s="387"/>
      <c r="G232" s="387"/>
      <c r="H232" s="387"/>
      <c r="I232" s="387"/>
      <c r="J232" s="387"/>
      <c r="K232" s="387"/>
      <c r="L232" s="387"/>
      <c r="M232" s="387"/>
      <c r="N232" s="388"/>
      <c r="O232" s="398">
        <v>2</v>
      </c>
      <c r="P232" s="589"/>
      <c r="Q232" s="599">
        <v>3</v>
      </c>
      <c r="R232" s="599"/>
      <c r="S232" s="599">
        <v>4</v>
      </c>
      <c r="T232" s="599"/>
      <c r="U232" s="599"/>
      <c r="V232" s="599">
        <v>5</v>
      </c>
      <c r="W232" s="599"/>
      <c r="X232" s="599"/>
      <c r="Y232" s="599">
        <v>6</v>
      </c>
      <c r="Z232" s="599"/>
      <c r="AA232" s="599"/>
      <c r="AB232" s="599">
        <v>7</v>
      </c>
      <c r="AC232" s="599"/>
      <c r="AD232" s="599"/>
      <c r="AE232" s="599">
        <v>8</v>
      </c>
      <c r="AF232" s="599"/>
      <c r="AG232" s="599"/>
      <c r="AH232" s="599"/>
      <c r="AI232" s="589">
        <v>9</v>
      </c>
      <c r="AJ232" s="589"/>
      <c r="AK232" s="399"/>
      <c r="AL232" s="398">
        <v>10</v>
      </c>
      <c r="AM232" s="589"/>
      <c r="AN232" s="399"/>
      <c r="AO232" s="398">
        <v>11</v>
      </c>
      <c r="AP232" s="589"/>
      <c r="AQ232" s="399"/>
      <c r="AR232" s="398">
        <v>12</v>
      </c>
      <c r="AS232" s="589"/>
      <c r="AT232" s="399"/>
      <c r="AU232" s="398">
        <v>13</v>
      </c>
      <c r="AV232" s="589"/>
      <c r="AW232" s="399"/>
      <c r="AX232" s="400">
        <v>14</v>
      </c>
      <c r="AY232" s="401"/>
      <c r="AZ232" s="401"/>
      <c r="BA232" s="99"/>
    </row>
    <row r="233" spans="1:90" s="10" customFormat="1" ht="50.1" hidden="1" customHeight="1" x14ac:dyDescent="0.25">
      <c r="A233" s="99"/>
      <c r="B233" s="598" t="s">
        <v>101</v>
      </c>
      <c r="C233" s="598"/>
      <c r="D233" s="598"/>
      <c r="E233" s="598"/>
      <c r="F233" s="598"/>
      <c r="G233" s="598"/>
      <c r="H233" s="598"/>
      <c r="I233" s="598"/>
      <c r="J233" s="598"/>
      <c r="K233" s="598"/>
      <c r="L233" s="598"/>
      <c r="M233" s="598"/>
      <c r="N233" s="598"/>
      <c r="O233" s="602" t="s">
        <v>221</v>
      </c>
      <c r="P233" s="603"/>
      <c r="Q233" s="580"/>
      <c r="R233" s="580"/>
      <c r="S233" s="580"/>
      <c r="T233" s="580"/>
      <c r="U233" s="580"/>
      <c r="V233" s="580"/>
      <c r="W233" s="580"/>
      <c r="X233" s="580"/>
      <c r="Y233" s="580"/>
      <c r="Z233" s="580"/>
      <c r="AA233" s="580"/>
      <c r="AB233" s="580"/>
      <c r="AC233" s="580"/>
      <c r="AD233" s="580"/>
      <c r="AE233" s="580"/>
      <c r="AF233" s="580"/>
      <c r="AG233" s="580"/>
      <c r="AH233" s="580"/>
      <c r="AI233" s="666"/>
      <c r="AJ233" s="667"/>
      <c r="AK233" s="668"/>
      <c r="AL233" s="666"/>
      <c r="AM233" s="667"/>
      <c r="AN233" s="668"/>
      <c r="AO233" s="666"/>
      <c r="AP233" s="667"/>
      <c r="AQ233" s="668"/>
      <c r="AR233" s="666"/>
      <c r="AS233" s="667"/>
      <c r="AT233" s="668"/>
      <c r="AU233" s="666"/>
      <c r="AV233" s="667"/>
      <c r="AW233" s="668"/>
      <c r="AX233" s="394"/>
      <c r="AY233" s="395"/>
      <c r="AZ233" s="397"/>
      <c r="BA233" s="98"/>
    </row>
    <row r="234" spans="1:90" s="10" customFormat="1" ht="18" hidden="1" customHeight="1" x14ac:dyDescent="0.25">
      <c r="A234" s="99"/>
      <c r="B234" s="583" t="s">
        <v>79</v>
      </c>
      <c r="C234" s="583"/>
      <c r="D234" s="583"/>
      <c r="E234" s="583"/>
      <c r="F234" s="583"/>
      <c r="G234" s="583"/>
      <c r="H234" s="583"/>
      <c r="I234" s="583"/>
      <c r="J234" s="583"/>
      <c r="K234" s="583"/>
      <c r="L234" s="583"/>
      <c r="M234" s="583"/>
      <c r="N234" s="583"/>
      <c r="O234" s="614" t="s">
        <v>222</v>
      </c>
      <c r="P234" s="615"/>
      <c r="Q234" s="587"/>
      <c r="R234" s="587"/>
      <c r="S234" s="587"/>
      <c r="T234" s="587"/>
      <c r="U234" s="587"/>
      <c r="V234" s="587"/>
      <c r="W234" s="587"/>
      <c r="X234" s="587"/>
      <c r="Y234" s="587"/>
      <c r="Z234" s="587"/>
      <c r="AA234" s="587"/>
      <c r="AB234" s="587"/>
      <c r="AC234" s="587"/>
      <c r="AD234" s="587"/>
      <c r="AE234" s="587"/>
      <c r="AF234" s="587"/>
      <c r="AG234" s="587"/>
      <c r="AH234" s="587"/>
      <c r="AI234" s="616"/>
      <c r="AJ234" s="387"/>
      <c r="AK234" s="388"/>
      <c r="AL234" s="616"/>
      <c r="AM234" s="387"/>
      <c r="AN234" s="388"/>
      <c r="AO234" s="616"/>
      <c r="AP234" s="387"/>
      <c r="AQ234" s="388"/>
      <c r="AR234" s="616"/>
      <c r="AS234" s="387"/>
      <c r="AT234" s="388"/>
      <c r="AU234" s="616"/>
      <c r="AV234" s="387"/>
      <c r="AW234" s="388"/>
      <c r="AX234" s="616"/>
      <c r="AY234" s="387"/>
      <c r="AZ234" s="617"/>
      <c r="BA234" s="98"/>
    </row>
    <row r="235" spans="1:90" s="10" customFormat="1" ht="18" hidden="1" customHeight="1" thickBot="1" x14ac:dyDescent="0.3">
      <c r="A235" s="99"/>
      <c r="B235" s="597" t="s">
        <v>80</v>
      </c>
      <c r="C235" s="597"/>
      <c r="D235" s="597"/>
      <c r="E235" s="597"/>
      <c r="F235" s="597"/>
      <c r="G235" s="597"/>
      <c r="H235" s="597"/>
      <c r="I235" s="597"/>
      <c r="J235" s="597"/>
      <c r="K235" s="597"/>
      <c r="L235" s="597"/>
      <c r="M235" s="597"/>
      <c r="N235" s="597"/>
      <c r="O235" s="610" t="s">
        <v>223</v>
      </c>
      <c r="P235" s="611"/>
      <c r="Q235" s="573"/>
      <c r="R235" s="573"/>
      <c r="S235" s="573"/>
      <c r="T235" s="573"/>
      <c r="U235" s="573"/>
      <c r="V235" s="573"/>
      <c r="W235" s="573"/>
      <c r="X235" s="573"/>
      <c r="Y235" s="573"/>
      <c r="Z235" s="573"/>
      <c r="AA235" s="573"/>
      <c r="AB235" s="573"/>
      <c r="AC235" s="573"/>
      <c r="AD235" s="573"/>
      <c r="AE235" s="573"/>
      <c r="AF235" s="573"/>
      <c r="AG235" s="573"/>
      <c r="AH235" s="573"/>
      <c r="AI235" s="612"/>
      <c r="AJ235" s="613"/>
      <c r="AK235" s="620"/>
      <c r="AL235" s="612"/>
      <c r="AM235" s="613"/>
      <c r="AN235" s="620"/>
      <c r="AO235" s="612"/>
      <c r="AP235" s="613"/>
      <c r="AQ235" s="620"/>
      <c r="AR235" s="612"/>
      <c r="AS235" s="613"/>
      <c r="AT235" s="620"/>
      <c r="AU235" s="612"/>
      <c r="AV235" s="613"/>
      <c r="AW235" s="620"/>
      <c r="AX235" s="612"/>
      <c r="AY235" s="613"/>
      <c r="AZ235" s="621"/>
      <c r="BA235" s="98"/>
    </row>
    <row r="236" spans="1:90" s="10" customFormat="1" ht="15" hidden="1" customHeight="1" x14ac:dyDescent="0.25">
      <c r="A236" s="98"/>
      <c r="B236" s="99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</row>
    <row r="237" spans="1:90" s="16" customFormat="1" ht="18" hidden="1" customHeight="1" x14ac:dyDescent="0.25">
      <c r="A237" s="146"/>
      <c r="B237" s="618" t="s">
        <v>286</v>
      </c>
      <c r="C237" s="619"/>
      <c r="D237" s="619"/>
      <c r="E237" s="619"/>
      <c r="F237" s="619"/>
      <c r="G237" s="619"/>
      <c r="H237" s="619"/>
      <c r="I237" s="619"/>
      <c r="J237" s="619"/>
      <c r="K237" s="619"/>
      <c r="L237" s="619"/>
      <c r="M237" s="619"/>
      <c r="N237" s="619"/>
      <c r="O237" s="619"/>
      <c r="P237" s="619"/>
      <c r="Q237" s="619"/>
      <c r="R237" s="619"/>
      <c r="S237" s="619"/>
      <c r="T237" s="619"/>
      <c r="U237" s="619"/>
      <c r="V237" s="619"/>
      <c r="W237" s="619"/>
      <c r="X237" s="619"/>
      <c r="Y237" s="619"/>
      <c r="Z237" s="619"/>
      <c r="AA237" s="619"/>
      <c r="AB237" s="619"/>
      <c r="AC237" s="619"/>
      <c r="AD237" s="619"/>
      <c r="AE237" s="619"/>
      <c r="AF237" s="619"/>
      <c r="AG237" s="619"/>
      <c r="AH237" s="619"/>
      <c r="AI237" s="619"/>
      <c r="AJ237" s="619"/>
      <c r="AK237" s="619"/>
      <c r="AL237" s="619"/>
      <c r="AM237" s="619"/>
      <c r="AN237" s="619"/>
      <c r="AO237" s="619"/>
      <c r="AP237" s="619"/>
      <c r="AQ237" s="619"/>
      <c r="AR237" s="619"/>
      <c r="AS237" s="619"/>
      <c r="AT237" s="619"/>
      <c r="AU237" s="619"/>
      <c r="AV237" s="619"/>
      <c r="AW237" s="619"/>
      <c r="AX237" s="619"/>
      <c r="AY237" s="619"/>
      <c r="AZ237" s="619"/>
      <c r="BA237" s="619"/>
      <c r="BB237" s="24"/>
      <c r="BC237" s="24"/>
      <c r="BD237" s="24"/>
      <c r="BE237" s="24"/>
    </row>
    <row r="238" spans="1:90" s="10" customFormat="1" ht="8.1" hidden="1" customHeight="1" x14ac:dyDescent="0.25">
      <c r="A238" s="98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98"/>
    </row>
    <row r="239" spans="1:90" s="10" customFormat="1" ht="24.95" hidden="1" customHeight="1" x14ac:dyDescent="0.25">
      <c r="A239" s="99"/>
      <c r="B239" s="589" t="s">
        <v>3</v>
      </c>
      <c r="C239" s="589"/>
      <c r="D239" s="589"/>
      <c r="E239" s="589"/>
      <c r="F239" s="589"/>
      <c r="G239" s="589"/>
      <c r="H239" s="589"/>
      <c r="I239" s="589"/>
      <c r="J239" s="589"/>
      <c r="K239" s="589"/>
      <c r="L239" s="589"/>
      <c r="M239" s="589"/>
      <c r="N239" s="399"/>
      <c r="O239" s="400" t="s">
        <v>72</v>
      </c>
      <c r="P239" s="402"/>
      <c r="Q239" s="400" t="s">
        <v>347</v>
      </c>
      <c r="R239" s="402"/>
      <c r="S239" s="400" t="s">
        <v>96</v>
      </c>
      <c r="T239" s="401"/>
      <c r="U239" s="401"/>
      <c r="V239" s="401"/>
      <c r="W239" s="401"/>
      <c r="X239" s="402"/>
      <c r="Y239" s="400" t="s">
        <v>82</v>
      </c>
      <c r="Z239" s="401"/>
      <c r="AA239" s="401"/>
      <c r="AB239" s="401"/>
      <c r="AC239" s="401"/>
      <c r="AD239" s="402"/>
      <c r="AE239" s="401" t="s">
        <v>327</v>
      </c>
      <c r="AF239" s="401"/>
      <c r="AG239" s="401"/>
      <c r="AH239" s="402"/>
      <c r="AI239" s="456" t="s">
        <v>83</v>
      </c>
      <c r="AJ239" s="456"/>
      <c r="AK239" s="456"/>
      <c r="AL239" s="456"/>
      <c r="AM239" s="456"/>
      <c r="AN239" s="456"/>
      <c r="AO239" s="398" t="s">
        <v>176</v>
      </c>
      <c r="AP239" s="589"/>
      <c r="AQ239" s="589"/>
      <c r="AR239" s="589"/>
      <c r="AS239" s="589"/>
      <c r="AT239" s="589"/>
      <c r="AU239" s="589"/>
      <c r="AV239" s="589"/>
      <c r="AW239" s="589"/>
      <c r="AX239" s="589"/>
      <c r="AY239" s="589"/>
      <c r="AZ239" s="589"/>
      <c r="BA239" s="99"/>
    </row>
    <row r="240" spans="1:90" s="10" customFormat="1" ht="24.95" hidden="1" customHeight="1" x14ac:dyDescent="0.25">
      <c r="A240" s="99"/>
      <c r="B240" s="590"/>
      <c r="C240" s="590"/>
      <c r="D240" s="590"/>
      <c r="E240" s="590"/>
      <c r="F240" s="590"/>
      <c r="G240" s="590"/>
      <c r="H240" s="590"/>
      <c r="I240" s="590"/>
      <c r="J240" s="590"/>
      <c r="K240" s="590"/>
      <c r="L240" s="590"/>
      <c r="M240" s="590"/>
      <c r="N240" s="591"/>
      <c r="O240" s="455"/>
      <c r="P240" s="454"/>
      <c r="Q240" s="455"/>
      <c r="R240" s="454"/>
      <c r="S240" s="405"/>
      <c r="T240" s="404"/>
      <c r="U240" s="404"/>
      <c r="V240" s="404"/>
      <c r="W240" s="404"/>
      <c r="X240" s="406"/>
      <c r="Y240" s="405"/>
      <c r="Z240" s="404"/>
      <c r="AA240" s="404"/>
      <c r="AB240" s="404"/>
      <c r="AC240" s="404"/>
      <c r="AD240" s="406"/>
      <c r="AE240" s="453"/>
      <c r="AF240" s="453"/>
      <c r="AG240" s="453"/>
      <c r="AH240" s="454"/>
      <c r="AI240" s="456"/>
      <c r="AJ240" s="456"/>
      <c r="AK240" s="456"/>
      <c r="AL240" s="456"/>
      <c r="AM240" s="456"/>
      <c r="AN240" s="456"/>
      <c r="AO240" s="669"/>
      <c r="AP240" s="592"/>
      <c r="AQ240" s="592"/>
      <c r="AR240" s="592"/>
      <c r="AS240" s="592"/>
      <c r="AT240" s="592"/>
      <c r="AU240" s="592"/>
      <c r="AV240" s="592"/>
      <c r="AW240" s="592"/>
      <c r="AX240" s="592"/>
      <c r="AY240" s="592"/>
      <c r="AZ240" s="592"/>
      <c r="BA240" s="99"/>
    </row>
    <row r="241" spans="1:90" s="10" customFormat="1" ht="144.94999999999999" hidden="1" customHeight="1" x14ac:dyDescent="0.25">
      <c r="A241" s="99"/>
      <c r="B241" s="592"/>
      <c r="C241" s="592"/>
      <c r="D241" s="592"/>
      <c r="E241" s="592"/>
      <c r="F241" s="592"/>
      <c r="G241" s="592"/>
      <c r="H241" s="592"/>
      <c r="I241" s="592"/>
      <c r="J241" s="592"/>
      <c r="K241" s="592"/>
      <c r="L241" s="592"/>
      <c r="M241" s="592"/>
      <c r="N241" s="593"/>
      <c r="O241" s="405"/>
      <c r="P241" s="406"/>
      <c r="Q241" s="405"/>
      <c r="R241" s="406"/>
      <c r="S241" s="594" t="s">
        <v>97</v>
      </c>
      <c r="T241" s="595"/>
      <c r="U241" s="596"/>
      <c r="V241" s="594" t="s">
        <v>98</v>
      </c>
      <c r="W241" s="595"/>
      <c r="X241" s="596"/>
      <c r="Y241" s="594" t="s">
        <v>97</v>
      </c>
      <c r="Z241" s="595"/>
      <c r="AA241" s="596"/>
      <c r="AB241" s="594" t="s">
        <v>98</v>
      </c>
      <c r="AC241" s="595"/>
      <c r="AD241" s="596"/>
      <c r="AE241" s="404"/>
      <c r="AF241" s="404"/>
      <c r="AG241" s="404"/>
      <c r="AH241" s="406"/>
      <c r="AI241" s="594" t="s">
        <v>97</v>
      </c>
      <c r="AJ241" s="595"/>
      <c r="AK241" s="596"/>
      <c r="AL241" s="594" t="s">
        <v>98</v>
      </c>
      <c r="AM241" s="595"/>
      <c r="AN241" s="596"/>
      <c r="AO241" s="594" t="s">
        <v>369</v>
      </c>
      <c r="AP241" s="595"/>
      <c r="AQ241" s="596"/>
      <c r="AR241" s="594" t="s">
        <v>376</v>
      </c>
      <c r="AS241" s="595"/>
      <c r="AT241" s="596"/>
      <c r="AU241" s="594" t="s">
        <v>371</v>
      </c>
      <c r="AV241" s="595"/>
      <c r="AW241" s="596"/>
      <c r="AX241" s="594" t="s">
        <v>372</v>
      </c>
      <c r="AY241" s="595"/>
      <c r="AZ241" s="595"/>
      <c r="BA241" s="99"/>
      <c r="BZ241" s="10" t="s">
        <v>26</v>
      </c>
      <c r="CL241" s="11"/>
    </row>
    <row r="242" spans="1:90" s="10" customFormat="1" ht="15" hidden="1" customHeight="1" thickBot="1" x14ac:dyDescent="0.3">
      <c r="A242" s="99"/>
      <c r="B242" s="387">
        <v>1</v>
      </c>
      <c r="C242" s="387"/>
      <c r="D242" s="387"/>
      <c r="E242" s="387"/>
      <c r="F242" s="387"/>
      <c r="G242" s="387"/>
      <c r="H242" s="387"/>
      <c r="I242" s="387"/>
      <c r="J242" s="387"/>
      <c r="K242" s="387"/>
      <c r="L242" s="387"/>
      <c r="M242" s="387"/>
      <c r="N242" s="388"/>
      <c r="O242" s="398">
        <v>2</v>
      </c>
      <c r="P242" s="589"/>
      <c r="Q242" s="599">
        <v>3</v>
      </c>
      <c r="R242" s="599"/>
      <c r="S242" s="599">
        <v>4</v>
      </c>
      <c r="T242" s="599"/>
      <c r="U242" s="599"/>
      <c r="V242" s="599">
        <v>5</v>
      </c>
      <c r="W242" s="599"/>
      <c r="X242" s="599"/>
      <c r="Y242" s="599">
        <v>6</v>
      </c>
      <c r="Z242" s="599"/>
      <c r="AA242" s="599"/>
      <c r="AB242" s="599">
        <v>7</v>
      </c>
      <c r="AC242" s="599"/>
      <c r="AD242" s="599"/>
      <c r="AE242" s="599">
        <v>8</v>
      </c>
      <c r="AF242" s="599"/>
      <c r="AG242" s="599"/>
      <c r="AH242" s="599"/>
      <c r="AI242" s="589">
        <v>9</v>
      </c>
      <c r="AJ242" s="589"/>
      <c r="AK242" s="399"/>
      <c r="AL242" s="398">
        <v>10</v>
      </c>
      <c r="AM242" s="589"/>
      <c r="AN242" s="399"/>
      <c r="AO242" s="398">
        <v>11</v>
      </c>
      <c r="AP242" s="589"/>
      <c r="AQ242" s="399"/>
      <c r="AR242" s="398">
        <v>12</v>
      </c>
      <c r="AS242" s="589"/>
      <c r="AT242" s="399"/>
      <c r="AU242" s="398">
        <v>13</v>
      </c>
      <c r="AV242" s="589"/>
      <c r="AW242" s="399"/>
      <c r="AX242" s="400">
        <v>14</v>
      </c>
      <c r="AY242" s="401"/>
      <c r="AZ242" s="401"/>
      <c r="BA242" s="99"/>
    </row>
    <row r="243" spans="1:90" s="10" customFormat="1" ht="50.1" hidden="1" customHeight="1" x14ac:dyDescent="0.25">
      <c r="A243" s="99"/>
      <c r="B243" s="598" t="s">
        <v>101</v>
      </c>
      <c r="C243" s="598"/>
      <c r="D243" s="598"/>
      <c r="E243" s="598"/>
      <c r="F243" s="598"/>
      <c r="G243" s="598"/>
      <c r="H243" s="598"/>
      <c r="I243" s="598"/>
      <c r="J243" s="598"/>
      <c r="K243" s="598"/>
      <c r="L243" s="598"/>
      <c r="M243" s="598"/>
      <c r="N243" s="670"/>
      <c r="O243" s="602" t="s">
        <v>221</v>
      </c>
      <c r="P243" s="603"/>
      <c r="Q243" s="580"/>
      <c r="R243" s="580"/>
      <c r="S243" s="580"/>
      <c r="T243" s="580"/>
      <c r="U243" s="580"/>
      <c r="V243" s="580"/>
      <c r="W243" s="580"/>
      <c r="X243" s="580"/>
      <c r="Y243" s="580"/>
      <c r="Z243" s="580"/>
      <c r="AA243" s="580"/>
      <c r="AB243" s="580"/>
      <c r="AC243" s="580"/>
      <c r="AD243" s="580"/>
      <c r="AE243" s="580"/>
      <c r="AF243" s="580"/>
      <c r="AG243" s="580"/>
      <c r="AH243" s="580"/>
      <c r="AI243" s="666"/>
      <c r="AJ243" s="667"/>
      <c r="AK243" s="668"/>
      <c r="AL243" s="666"/>
      <c r="AM243" s="667"/>
      <c r="AN243" s="668"/>
      <c r="AO243" s="666"/>
      <c r="AP243" s="667"/>
      <c r="AQ243" s="668"/>
      <c r="AR243" s="666"/>
      <c r="AS243" s="667"/>
      <c r="AT243" s="668"/>
      <c r="AU243" s="666"/>
      <c r="AV243" s="667"/>
      <c r="AW243" s="668"/>
      <c r="AX243" s="394"/>
      <c r="AY243" s="395"/>
      <c r="AZ243" s="397"/>
      <c r="BA243" s="98"/>
    </row>
    <row r="244" spans="1:90" s="10" customFormat="1" ht="18" hidden="1" customHeight="1" x14ac:dyDescent="0.25">
      <c r="A244" s="99"/>
      <c r="B244" s="583" t="s">
        <v>79</v>
      </c>
      <c r="C244" s="583"/>
      <c r="D244" s="583"/>
      <c r="E244" s="583"/>
      <c r="F244" s="583"/>
      <c r="G244" s="583"/>
      <c r="H244" s="583"/>
      <c r="I244" s="583"/>
      <c r="J244" s="583"/>
      <c r="K244" s="583"/>
      <c r="L244" s="583"/>
      <c r="M244" s="583"/>
      <c r="N244" s="584"/>
      <c r="O244" s="614" t="s">
        <v>222</v>
      </c>
      <c r="P244" s="615"/>
      <c r="Q244" s="587"/>
      <c r="R244" s="587"/>
      <c r="S244" s="587"/>
      <c r="T244" s="587"/>
      <c r="U244" s="587"/>
      <c r="V244" s="587"/>
      <c r="W244" s="587"/>
      <c r="X244" s="587"/>
      <c r="Y244" s="587"/>
      <c r="Z244" s="587"/>
      <c r="AA244" s="587"/>
      <c r="AB244" s="587"/>
      <c r="AC244" s="587"/>
      <c r="AD244" s="587"/>
      <c r="AE244" s="587"/>
      <c r="AF244" s="587"/>
      <c r="AG244" s="587"/>
      <c r="AH244" s="587"/>
      <c r="AI244" s="616"/>
      <c r="AJ244" s="387"/>
      <c r="AK244" s="388"/>
      <c r="AL244" s="616"/>
      <c r="AM244" s="387"/>
      <c r="AN244" s="388"/>
      <c r="AO244" s="616"/>
      <c r="AP244" s="387"/>
      <c r="AQ244" s="388"/>
      <c r="AR244" s="616"/>
      <c r="AS244" s="387"/>
      <c r="AT244" s="388"/>
      <c r="AU244" s="616"/>
      <c r="AV244" s="387"/>
      <c r="AW244" s="388"/>
      <c r="AX244" s="616"/>
      <c r="AY244" s="387"/>
      <c r="AZ244" s="617"/>
      <c r="BA244" s="98"/>
    </row>
    <row r="245" spans="1:90" s="10" customFormat="1" ht="18" hidden="1" customHeight="1" thickBot="1" x14ac:dyDescent="0.3">
      <c r="A245" s="99"/>
      <c r="B245" s="597" t="s">
        <v>80</v>
      </c>
      <c r="C245" s="597"/>
      <c r="D245" s="597"/>
      <c r="E245" s="597"/>
      <c r="F245" s="597"/>
      <c r="G245" s="597"/>
      <c r="H245" s="597"/>
      <c r="I245" s="597"/>
      <c r="J245" s="597"/>
      <c r="K245" s="597"/>
      <c r="L245" s="597"/>
      <c r="M245" s="597"/>
      <c r="N245" s="622"/>
      <c r="O245" s="610" t="s">
        <v>223</v>
      </c>
      <c r="P245" s="611"/>
      <c r="Q245" s="573"/>
      <c r="R245" s="573"/>
      <c r="S245" s="573"/>
      <c r="T245" s="573"/>
      <c r="U245" s="573"/>
      <c r="V245" s="573"/>
      <c r="W245" s="573"/>
      <c r="X245" s="573"/>
      <c r="Y245" s="573"/>
      <c r="Z245" s="573"/>
      <c r="AA245" s="573"/>
      <c r="AB245" s="573"/>
      <c r="AC245" s="573"/>
      <c r="AD245" s="573"/>
      <c r="AE245" s="573"/>
      <c r="AF245" s="573"/>
      <c r="AG245" s="573"/>
      <c r="AH245" s="573"/>
      <c r="AI245" s="612"/>
      <c r="AJ245" s="613"/>
      <c r="AK245" s="620"/>
      <c r="AL245" s="612"/>
      <c r="AM245" s="613"/>
      <c r="AN245" s="620"/>
      <c r="AO245" s="612"/>
      <c r="AP245" s="613"/>
      <c r="AQ245" s="620"/>
      <c r="AR245" s="612"/>
      <c r="AS245" s="613"/>
      <c r="AT245" s="620"/>
      <c r="AU245" s="612"/>
      <c r="AV245" s="613"/>
      <c r="AW245" s="620"/>
      <c r="AX245" s="612"/>
      <c r="AY245" s="613"/>
      <c r="AZ245" s="621"/>
      <c r="BA245" s="98"/>
    </row>
    <row r="246" spans="1:90" s="10" customFormat="1" ht="15" hidden="1" customHeight="1" x14ac:dyDescent="0.25">
      <c r="A246" s="98"/>
      <c r="B246" s="99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</row>
    <row r="247" spans="1:90" s="16" customFormat="1" ht="18" hidden="1" customHeight="1" x14ac:dyDescent="0.25">
      <c r="A247" s="146"/>
      <c r="B247" s="671" t="s">
        <v>102</v>
      </c>
      <c r="C247" s="619"/>
      <c r="D247" s="619"/>
      <c r="E247" s="619"/>
      <c r="F247" s="619"/>
      <c r="G247" s="619"/>
      <c r="H247" s="619"/>
      <c r="I247" s="619"/>
      <c r="J247" s="619"/>
      <c r="K247" s="619"/>
      <c r="L247" s="619"/>
      <c r="M247" s="619"/>
      <c r="N247" s="619"/>
      <c r="O247" s="619"/>
      <c r="P247" s="619"/>
      <c r="Q247" s="619"/>
      <c r="R247" s="619"/>
      <c r="S247" s="619"/>
      <c r="T247" s="619"/>
      <c r="U247" s="619"/>
      <c r="V247" s="619"/>
      <c r="W247" s="619"/>
      <c r="X247" s="619"/>
      <c r="Y247" s="619"/>
      <c r="Z247" s="619"/>
      <c r="AA247" s="619"/>
      <c r="AB247" s="619"/>
      <c r="AC247" s="619"/>
      <c r="AD247" s="619"/>
      <c r="AE247" s="619"/>
      <c r="AF247" s="619"/>
      <c r="AG247" s="619"/>
      <c r="AH247" s="619"/>
      <c r="AI247" s="619"/>
      <c r="AJ247" s="619"/>
      <c r="AK247" s="619"/>
      <c r="AL247" s="619"/>
      <c r="AM247" s="619"/>
      <c r="AN247" s="619"/>
      <c r="AO247" s="619"/>
      <c r="AP247" s="619"/>
      <c r="AQ247" s="619"/>
      <c r="AR247" s="619"/>
      <c r="AS247" s="619"/>
      <c r="AT247" s="619"/>
      <c r="AU247" s="619"/>
      <c r="AV247" s="619"/>
      <c r="AW247" s="619"/>
      <c r="AX247" s="619"/>
      <c r="AY247" s="619"/>
      <c r="AZ247" s="619"/>
      <c r="BA247" s="619"/>
      <c r="BB247" s="24"/>
      <c r="BC247" s="24"/>
      <c r="BD247" s="24"/>
      <c r="BE247" s="24"/>
    </row>
    <row r="248" spans="1:90" s="16" customFormat="1" ht="18" hidden="1" customHeight="1" x14ac:dyDescent="0.25">
      <c r="A248" s="146"/>
      <c r="B248" s="618" t="s">
        <v>416</v>
      </c>
      <c r="C248" s="619"/>
      <c r="D248" s="619"/>
      <c r="E248" s="619"/>
      <c r="F248" s="619"/>
      <c r="G248" s="619"/>
      <c r="H248" s="619"/>
      <c r="I248" s="619"/>
      <c r="J248" s="619"/>
      <c r="K248" s="619"/>
      <c r="L248" s="619"/>
      <c r="M248" s="619"/>
      <c r="N248" s="619"/>
      <c r="O248" s="619"/>
      <c r="P248" s="619"/>
      <c r="Q248" s="619"/>
      <c r="R248" s="619"/>
      <c r="S248" s="619"/>
      <c r="T248" s="619"/>
      <c r="U248" s="619"/>
      <c r="V248" s="619"/>
      <c r="W248" s="619"/>
      <c r="X248" s="619"/>
      <c r="Y248" s="619"/>
      <c r="Z248" s="619"/>
      <c r="AA248" s="619"/>
      <c r="AB248" s="619"/>
      <c r="AC248" s="619"/>
      <c r="AD248" s="619"/>
      <c r="AE248" s="619"/>
      <c r="AF248" s="619"/>
      <c r="AG248" s="619"/>
      <c r="AH248" s="619"/>
      <c r="AI248" s="619"/>
      <c r="AJ248" s="619"/>
      <c r="AK248" s="619"/>
      <c r="AL248" s="619"/>
      <c r="AM248" s="619"/>
      <c r="AN248" s="619"/>
      <c r="AO248" s="619"/>
      <c r="AP248" s="619"/>
      <c r="AQ248" s="619"/>
      <c r="AR248" s="619"/>
      <c r="AS248" s="619"/>
      <c r="AT248" s="619"/>
      <c r="AU248" s="619"/>
      <c r="AV248" s="619"/>
      <c r="AW248" s="619"/>
      <c r="AX248" s="619"/>
      <c r="AY248" s="619"/>
      <c r="AZ248" s="619"/>
      <c r="BA248" s="619"/>
      <c r="BB248" s="24"/>
      <c r="BC248" s="24"/>
      <c r="BD248" s="24"/>
      <c r="BE248" s="24"/>
    </row>
    <row r="249" spans="1:90" s="10" customFormat="1" ht="8.1" hidden="1" customHeight="1" x14ac:dyDescent="0.25">
      <c r="A249" s="98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98"/>
    </row>
    <row r="250" spans="1:90" s="10" customFormat="1" ht="24.95" hidden="1" customHeight="1" x14ac:dyDescent="0.25">
      <c r="A250" s="99"/>
      <c r="B250" s="589" t="s">
        <v>3</v>
      </c>
      <c r="C250" s="589"/>
      <c r="D250" s="589"/>
      <c r="E250" s="589"/>
      <c r="F250" s="589"/>
      <c r="G250" s="589"/>
      <c r="H250" s="589"/>
      <c r="I250" s="589"/>
      <c r="J250" s="589"/>
      <c r="K250" s="589"/>
      <c r="L250" s="589"/>
      <c r="M250" s="589"/>
      <c r="N250" s="399"/>
      <c r="O250" s="400" t="s">
        <v>72</v>
      </c>
      <c r="P250" s="402"/>
      <c r="Q250" s="400" t="s">
        <v>347</v>
      </c>
      <c r="R250" s="402"/>
      <c r="S250" s="400" t="s">
        <v>96</v>
      </c>
      <c r="T250" s="401"/>
      <c r="U250" s="401"/>
      <c r="V250" s="401"/>
      <c r="W250" s="401"/>
      <c r="X250" s="402"/>
      <c r="Y250" s="400" t="s">
        <v>82</v>
      </c>
      <c r="Z250" s="401"/>
      <c r="AA250" s="401"/>
      <c r="AB250" s="401"/>
      <c r="AC250" s="401"/>
      <c r="AD250" s="402"/>
      <c r="AE250" s="401" t="s">
        <v>327</v>
      </c>
      <c r="AF250" s="401"/>
      <c r="AG250" s="401"/>
      <c r="AH250" s="402"/>
      <c r="AI250" s="456" t="s">
        <v>83</v>
      </c>
      <c r="AJ250" s="456"/>
      <c r="AK250" s="456"/>
      <c r="AL250" s="456"/>
      <c r="AM250" s="456"/>
      <c r="AN250" s="456"/>
      <c r="AO250" s="398" t="s">
        <v>176</v>
      </c>
      <c r="AP250" s="589"/>
      <c r="AQ250" s="589"/>
      <c r="AR250" s="589"/>
      <c r="AS250" s="589"/>
      <c r="AT250" s="589"/>
      <c r="AU250" s="589"/>
      <c r="AV250" s="589"/>
      <c r="AW250" s="589"/>
      <c r="AX250" s="589"/>
      <c r="AY250" s="589"/>
      <c r="AZ250" s="589"/>
      <c r="BA250" s="98"/>
    </row>
    <row r="251" spans="1:90" s="10" customFormat="1" ht="24.95" hidden="1" customHeight="1" x14ac:dyDescent="0.25">
      <c r="A251" s="99"/>
      <c r="B251" s="590"/>
      <c r="C251" s="590"/>
      <c r="D251" s="590"/>
      <c r="E251" s="590"/>
      <c r="F251" s="590"/>
      <c r="G251" s="590"/>
      <c r="H251" s="590"/>
      <c r="I251" s="590"/>
      <c r="J251" s="590"/>
      <c r="K251" s="590"/>
      <c r="L251" s="590"/>
      <c r="M251" s="590"/>
      <c r="N251" s="591"/>
      <c r="O251" s="455"/>
      <c r="P251" s="454"/>
      <c r="Q251" s="455"/>
      <c r="R251" s="454"/>
      <c r="S251" s="405"/>
      <c r="T251" s="404"/>
      <c r="U251" s="404"/>
      <c r="V251" s="404"/>
      <c r="W251" s="404"/>
      <c r="X251" s="406"/>
      <c r="Y251" s="405"/>
      <c r="Z251" s="404"/>
      <c r="AA251" s="404"/>
      <c r="AB251" s="404"/>
      <c r="AC251" s="404"/>
      <c r="AD251" s="406"/>
      <c r="AE251" s="453"/>
      <c r="AF251" s="453"/>
      <c r="AG251" s="453"/>
      <c r="AH251" s="454"/>
      <c r="AI251" s="456"/>
      <c r="AJ251" s="456"/>
      <c r="AK251" s="456"/>
      <c r="AL251" s="456"/>
      <c r="AM251" s="456"/>
      <c r="AN251" s="456"/>
      <c r="AO251" s="669"/>
      <c r="AP251" s="592"/>
      <c r="AQ251" s="592"/>
      <c r="AR251" s="592"/>
      <c r="AS251" s="592"/>
      <c r="AT251" s="592"/>
      <c r="AU251" s="592"/>
      <c r="AV251" s="592"/>
      <c r="AW251" s="592"/>
      <c r="AX251" s="592"/>
      <c r="AY251" s="592"/>
      <c r="AZ251" s="592"/>
      <c r="BA251" s="98"/>
    </row>
    <row r="252" spans="1:90" s="10" customFormat="1" ht="144.94999999999999" hidden="1" customHeight="1" x14ac:dyDescent="0.25">
      <c r="A252" s="99"/>
      <c r="B252" s="592"/>
      <c r="C252" s="592"/>
      <c r="D252" s="592"/>
      <c r="E252" s="592"/>
      <c r="F252" s="592"/>
      <c r="G252" s="592"/>
      <c r="H252" s="592"/>
      <c r="I252" s="592"/>
      <c r="J252" s="592"/>
      <c r="K252" s="592"/>
      <c r="L252" s="592"/>
      <c r="M252" s="592"/>
      <c r="N252" s="593"/>
      <c r="O252" s="405"/>
      <c r="P252" s="406"/>
      <c r="Q252" s="405"/>
      <c r="R252" s="406"/>
      <c r="S252" s="594" t="s">
        <v>178</v>
      </c>
      <c r="T252" s="595"/>
      <c r="U252" s="596"/>
      <c r="V252" s="594" t="s">
        <v>98</v>
      </c>
      <c r="W252" s="595"/>
      <c r="X252" s="596"/>
      <c r="Y252" s="594" t="s">
        <v>97</v>
      </c>
      <c r="Z252" s="595"/>
      <c r="AA252" s="596"/>
      <c r="AB252" s="594" t="s">
        <v>98</v>
      </c>
      <c r="AC252" s="595"/>
      <c r="AD252" s="596"/>
      <c r="AE252" s="404"/>
      <c r="AF252" s="404"/>
      <c r="AG252" s="404"/>
      <c r="AH252" s="406"/>
      <c r="AI252" s="594" t="s">
        <v>97</v>
      </c>
      <c r="AJ252" s="595"/>
      <c r="AK252" s="596"/>
      <c r="AL252" s="594" t="s">
        <v>98</v>
      </c>
      <c r="AM252" s="595"/>
      <c r="AN252" s="596"/>
      <c r="AO252" s="594" t="s">
        <v>369</v>
      </c>
      <c r="AP252" s="595"/>
      <c r="AQ252" s="596"/>
      <c r="AR252" s="594" t="s">
        <v>376</v>
      </c>
      <c r="AS252" s="595"/>
      <c r="AT252" s="596"/>
      <c r="AU252" s="594" t="s">
        <v>371</v>
      </c>
      <c r="AV252" s="595"/>
      <c r="AW252" s="596"/>
      <c r="AX252" s="594" t="s">
        <v>372</v>
      </c>
      <c r="AY252" s="595"/>
      <c r="AZ252" s="595"/>
      <c r="BA252" s="98"/>
      <c r="BP252" s="11"/>
    </row>
    <row r="253" spans="1:90" s="10" customFormat="1" ht="15" hidden="1" customHeight="1" thickBot="1" x14ac:dyDescent="0.3">
      <c r="A253" s="99"/>
      <c r="B253" s="387">
        <v>1</v>
      </c>
      <c r="C253" s="387"/>
      <c r="D253" s="387"/>
      <c r="E253" s="387"/>
      <c r="F253" s="387"/>
      <c r="G253" s="387"/>
      <c r="H253" s="387"/>
      <c r="I253" s="387"/>
      <c r="J253" s="387"/>
      <c r="K253" s="387"/>
      <c r="L253" s="387"/>
      <c r="M253" s="387"/>
      <c r="N253" s="388"/>
      <c r="O253" s="398">
        <v>2</v>
      </c>
      <c r="P253" s="589"/>
      <c r="Q253" s="599">
        <v>3</v>
      </c>
      <c r="R253" s="599"/>
      <c r="S253" s="599">
        <v>4</v>
      </c>
      <c r="T253" s="599"/>
      <c r="U253" s="599"/>
      <c r="V253" s="599">
        <v>5</v>
      </c>
      <c r="W253" s="599"/>
      <c r="X253" s="599"/>
      <c r="Y253" s="599">
        <v>6</v>
      </c>
      <c r="Z253" s="599"/>
      <c r="AA253" s="599"/>
      <c r="AB253" s="599">
        <v>7</v>
      </c>
      <c r="AC253" s="599"/>
      <c r="AD253" s="599"/>
      <c r="AE253" s="599">
        <v>8</v>
      </c>
      <c r="AF253" s="599"/>
      <c r="AG253" s="599"/>
      <c r="AH253" s="599"/>
      <c r="AI253" s="589">
        <v>9</v>
      </c>
      <c r="AJ253" s="589"/>
      <c r="AK253" s="399"/>
      <c r="AL253" s="398">
        <v>10</v>
      </c>
      <c r="AM253" s="589"/>
      <c r="AN253" s="399"/>
      <c r="AO253" s="398">
        <v>11</v>
      </c>
      <c r="AP253" s="589"/>
      <c r="AQ253" s="399"/>
      <c r="AR253" s="612">
        <v>12</v>
      </c>
      <c r="AS253" s="613"/>
      <c r="AT253" s="620"/>
      <c r="AU253" s="612">
        <v>13</v>
      </c>
      <c r="AV253" s="613"/>
      <c r="AW253" s="620"/>
      <c r="AX253" s="373">
        <v>14</v>
      </c>
      <c r="AY253" s="374"/>
      <c r="AZ253" s="374"/>
      <c r="BA253" s="98"/>
    </row>
    <row r="254" spans="1:90" s="10" customFormat="1" ht="50.1" hidden="1" customHeight="1" x14ac:dyDescent="0.25">
      <c r="A254" s="99"/>
      <c r="B254" s="598" t="s">
        <v>103</v>
      </c>
      <c r="C254" s="598"/>
      <c r="D254" s="598"/>
      <c r="E254" s="598"/>
      <c r="F254" s="598"/>
      <c r="G254" s="598"/>
      <c r="H254" s="598"/>
      <c r="I254" s="598"/>
      <c r="J254" s="598"/>
      <c r="K254" s="598"/>
      <c r="L254" s="598"/>
      <c r="M254" s="598"/>
      <c r="N254" s="670"/>
      <c r="O254" s="602" t="s">
        <v>221</v>
      </c>
      <c r="P254" s="603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80"/>
      <c r="AE254" s="580"/>
      <c r="AF254" s="580"/>
      <c r="AG254" s="580"/>
      <c r="AH254" s="580"/>
      <c r="AI254" s="666"/>
      <c r="AJ254" s="667"/>
      <c r="AK254" s="668"/>
      <c r="AL254" s="666"/>
      <c r="AM254" s="667"/>
      <c r="AN254" s="668"/>
      <c r="AO254" s="666"/>
      <c r="AP254" s="667"/>
      <c r="AQ254" s="668"/>
      <c r="AR254" s="666"/>
      <c r="AS254" s="667"/>
      <c r="AT254" s="668"/>
      <c r="AU254" s="666"/>
      <c r="AV254" s="667"/>
      <c r="AW254" s="668"/>
      <c r="AX254" s="394"/>
      <c r="AY254" s="395"/>
      <c r="AZ254" s="397"/>
      <c r="BA254" s="98"/>
    </row>
    <row r="255" spans="1:90" s="10" customFormat="1" ht="18" hidden="1" customHeight="1" x14ac:dyDescent="0.25">
      <c r="A255" s="99"/>
      <c r="B255" s="583" t="s">
        <v>79</v>
      </c>
      <c r="C255" s="583"/>
      <c r="D255" s="583"/>
      <c r="E255" s="583"/>
      <c r="F255" s="583"/>
      <c r="G255" s="583"/>
      <c r="H255" s="583"/>
      <c r="I255" s="583"/>
      <c r="J255" s="583"/>
      <c r="K255" s="583"/>
      <c r="L255" s="583"/>
      <c r="M255" s="583"/>
      <c r="N255" s="584"/>
      <c r="O255" s="614" t="s">
        <v>222</v>
      </c>
      <c r="P255" s="615"/>
      <c r="Q255" s="587"/>
      <c r="R255" s="587"/>
      <c r="S255" s="587"/>
      <c r="T255" s="587"/>
      <c r="U255" s="587"/>
      <c r="V255" s="587"/>
      <c r="W255" s="587"/>
      <c r="X255" s="587"/>
      <c r="Y255" s="587"/>
      <c r="Z255" s="587"/>
      <c r="AA255" s="587"/>
      <c r="AB255" s="587"/>
      <c r="AC255" s="587"/>
      <c r="AD255" s="587"/>
      <c r="AE255" s="587"/>
      <c r="AF255" s="587"/>
      <c r="AG255" s="587"/>
      <c r="AH255" s="587"/>
      <c r="AI255" s="616"/>
      <c r="AJ255" s="387"/>
      <c r="AK255" s="388"/>
      <c r="AL255" s="616"/>
      <c r="AM255" s="387"/>
      <c r="AN255" s="388"/>
      <c r="AO255" s="616"/>
      <c r="AP255" s="387"/>
      <c r="AQ255" s="388"/>
      <c r="AR255" s="616"/>
      <c r="AS255" s="387"/>
      <c r="AT255" s="388"/>
      <c r="AU255" s="616"/>
      <c r="AV255" s="387"/>
      <c r="AW255" s="388"/>
      <c r="AX255" s="616"/>
      <c r="AY255" s="387"/>
      <c r="AZ255" s="617"/>
      <c r="BA255" s="98"/>
    </row>
    <row r="256" spans="1:90" s="10" customFormat="1" ht="18" hidden="1" customHeight="1" thickBot="1" x14ac:dyDescent="0.3">
      <c r="A256" s="99"/>
      <c r="B256" s="597" t="s">
        <v>80</v>
      </c>
      <c r="C256" s="597"/>
      <c r="D256" s="597"/>
      <c r="E256" s="597"/>
      <c r="F256" s="597"/>
      <c r="G256" s="597"/>
      <c r="H256" s="597"/>
      <c r="I256" s="597"/>
      <c r="J256" s="597"/>
      <c r="K256" s="597"/>
      <c r="L256" s="597"/>
      <c r="M256" s="597"/>
      <c r="N256" s="622"/>
      <c r="O256" s="610" t="s">
        <v>223</v>
      </c>
      <c r="P256" s="611"/>
      <c r="Q256" s="573"/>
      <c r="R256" s="573"/>
      <c r="S256" s="573"/>
      <c r="T256" s="573"/>
      <c r="U256" s="573"/>
      <c r="V256" s="573"/>
      <c r="W256" s="573"/>
      <c r="X256" s="573"/>
      <c r="Y256" s="573"/>
      <c r="Z256" s="573"/>
      <c r="AA256" s="573"/>
      <c r="AB256" s="573"/>
      <c r="AC256" s="573"/>
      <c r="AD256" s="573"/>
      <c r="AE256" s="573"/>
      <c r="AF256" s="573"/>
      <c r="AG256" s="573"/>
      <c r="AH256" s="573"/>
      <c r="AI256" s="612"/>
      <c r="AJ256" s="613"/>
      <c r="AK256" s="620"/>
      <c r="AL256" s="612"/>
      <c r="AM256" s="613"/>
      <c r="AN256" s="620"/>
      <c r="AO256" s="612"/>
      <c r="AP256" s="613"/>
      <c r="AQ256" s="620"/>
      <c r="AR256" s="612"/>
      <c r="AS256" s="613"/>
      <c r="AT256" s="620"/>
      <c r="AU256" s="612"/>
      <c r="AV256" s="613"/>
      <c r="AW256" s="620"/>
      <c r="AX256" s="612"/>
      <c r="AY256" s="613"/>
      <c r="AZ256" s="621"/>
      <c r="BA256" s="98"/>
    </row>
    <row r="257" spans="1:68" s="10" customFormat="1" ht="15" hidden="1" customHeight="1" x14ac:dyDescent="0.25">
      <c r="A257" s="98"/>
      <c r="B257" s="99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</row>
    <row r="258" spans="1:68" s="16" customFormat="1" ht="18" hidden="1" customHeight="1" x14ac:dyDescent="0.25">
      <c r="A258" s="146"/>
      <c r="B258" s="618" t="s">
        <v>285</v>
      </c>
      <c r="C258" s="619"/>
      <c r="D258" s="619"/>
      <c r="E258" s="619"/>
      <c r="F258" s="619"/>
      <c r="G258" s="619"/>
      <c r="H258" s="619"/>
      <c r="I258" s="619"/>
      <c r="J258" s="619"/>
      <c r="K258" s="619"/>
      <c r="L258" s="619"/>
      <c r="M258" s="619"/>
      <c r="N258" s="619"/>
      <c r="O258" s="619"/>
      <c r="P258" s="619"/>
      <c r="Q258" s="619"/>
      <c r="R258" s="619"/>
      <c r="S258" s="619"/>
      <c r="T258" s="619"/>
      <c r="U258" s="619"/>
      <c r="V258" s="619"/>
      <c r="W258" s="619"/>
      <c r="X258" s="619"/>
      <c r="Y258" s="619"/>
      <c r="Z258" s="619"/>
      <c r="AA258" s="619"/>
      <c r="AB258" s="619"/>
      <c r="AC258" s="619"/>
      <c r="AD258" s="619"/>
      <c r="AE258" s="619"/>
      <c r="AF258" s="619"/>
      <c r="AG258" s="619"/>
      <c r="AH258" s="619"/>
      <c r="AI258" s="619"/>
      <c r="AJ258" s="619"/>
      <c r="AK258" s="619"/>
      <c r="AL258" s="619"/>
      <c r="AM258" s="619"/>
      <c r="AN258" s="619"/>
      <c r="AO258" s="619"/>
      <c r="AP258" s="619"/>
      <c r="AQ258" s="619"/>
      <c r="AR258" s="619"/>
      <c r="AS258" s="619"/>
      <c r="AT258" s="619"/>
      <c r="AU258" s="619"/>
      <c r="AV258" s="619"/>
      <c r="AW258" s="619"/>
      <c r="AX258" s="619"/>
      <c r="AY258" s="619"/>
      <c r="AZ258" s="619"/>
      <c r="BA258" s="619"/>
      <c r="BB258" s="24"/>
      <c r="BC258" s="24"/>
      <c r="BD258" s="24"/>
      <c r="BE258" s="24"/>
    </row>
    <row r="259" spans="1:68" s="10" customFormat="1" ht="8.1" hidden="1" customHeight="1" x14ac:dyDescent="0.25">
      <c r="A259" s="98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98"/>
    </row>
    <row r="260" spans="1:68" s="10" customFormat="1" ht="24.95" hidden="1" customHeight="1" x14ac:dyDescent="0.25">
      <c r="A260" s="99"/>
      <c r="B260" s="589" t="s">
        <v>3</v>
      </c>
      <c r="C260" s="589"/>
      <c r="D260" s="589"/>
      <c r="E260" s="589"/>
      <c r="F260" s="589"/>
      <c r="G260" s="589"/>
      <c r="H260" s="589"/>
      <c r="I260" s="589"/>
      <c r="J260" s="589"/>
      <c r="K260" s="589"/>
      <c r="L260" s="589"/>
      <c r="M260" s="589"/>
      <c r="N260" s="399"/>
      <c r="O260" s="400" t="s">
        <v>72</v>
      </c>
      <c r="P260" s="402"/>
      <c r="Q260" s="400" t="s">
        <v>347</v>
      </c>
      <c r="R260" s="402"/>
      <c r="S260" s="400" t="s">
        <v>96</v>
      </c>
      <c r="T260" s="401"/>
      <c r="U260" s="401"/>
      <c r="V260" s="401"/>
      <c r="W260" s="401"/>
      <c r="X260" s="402"/>
      <c r="Y260" s="400" t="s">
        <v>82</v>
      </c>
      <c r="Z260" s="401"/>
      <c r="AA260" s="401"/>
      <c r="AB260" s="401"/>
      <c r="AC260" s="401"/>
      <c r="AD260" s="402"/>
      <c r="AE260" s="401" t="s">
        <v>327</v>
      </c>
      <c r="AF260" s="401"/>
      <c r="AG260" s="401"/>
      <c r="AH260" s="402"/>
      <c r="AI260" s="456" t="s">
        <v>83</v>
      </c>
      <c r="AJ260" s="456"/>
      <c r="AK260" s="456"/>
      <c r="AL260" s="456"/>
      <c r="AM260" s="456"/>
      <c r="AN260" s="456"/>
      <c r="AO260" s="398" t="s">
        <v>176</v>
      </c>
      <c r="AP260" s="589"/>
      <c r="AQ260" s="589"/>
      <c r="AR260" s="589"/>
      <c r="AS260" s="589"/>
      <c r="AT260" s="589"/>
      <c r="AU260" s="589"/>
      <c r="AV260" s="589"/>
      <c r="AW260" s="589"/>
      <c r="AX260" s="589"/>
      <c r="AY260" s="589"/>
      <c r="AZ260" s="589"/>
      <c r="BA260" s="98"/>
    </row>
    <row r="261" spans="1:68" s="10" customFormat="1" ht="24.95" hidden="1" customHeight="1" x14ac:dyDescent="0.25">
      <c r="A261" s="99"/>
      <c r="B261" s="590"/>
      <c r="C261" s="590"/>
      <c r="D261" s="590"/>
      <c r="E261" s="590"/>
      <c r="F261" s="590"/>
      <c r="G261" s="590"/>
      <c r="H261" s="590"/>
      <c r="I261" s="590"/>
      <c r="J261" s="590"/>
      <c r="K261" s="590"/>
      <c r="L261" s="590"/>
      <c r="M261" s="590"/>
      <c r="N261" s="591"/>
      <c r="O261" s="455"/>
      <c r="P261" s="454"/>
      <c r="Q261" s="455"/>
      <c r="R261" s="454"/>
      <c r="S261" s="405"/>
      <c r="T261" s="404"/>
      <c r="U261" s="404"/>
      <c r="V261" s="404"/>
      <c r="W261" s="404"/>
      <c r="X261" s="406"/>
      <c r="Y261" s="405"/>
      <c r="Z261" s="404"/>
      <c r="AA261" s="404"/>
      <c r="AB261" s="404"/>
      <c r="AC261" s="404"/>
      <c r="AD261" s="406"/>
      <c r="AE261" s="453"/>
      <c r="AF261" s="453"/>
      <c r="AG261" s="453"/>
      <c r="AH261" s="454"/>
      <c r="AI261" s="456"/>
      <c r="AJ261" s="456"/>
      <c r="AK261" s="456"/>
      <c r="AL261" s="456"/>
      <c r="AM261" s="456"/>
      <c r="AN261" s="456"/>
      <c r="AO261" s="669"/>
      <c r="AP261" s="592"/>
      <c r="AQ261" s="592"/>
      <c r="AR261" s="592"/>
      <c r="AS261" s="592"/>
      <c r="AT261" s="592"/>
      <c r="AU261" s="592"/>
      <c r="AV261" s="592"/>
      <c r="AW261" s="592"/>
      <c r="AX261" s="592"/>
      <c r="AY261" s="592"/>
      <c r="AZ261" s="592"/>
      <c r="BA261" s="98"/>
    </row>
    <row r="262" spans="1:68" s="10" customFormat="1" ht="144.94999999999999" hidden="1" customHeight="1" x14ac:dyDescent="0.25">
      <c r="A262" s="99"/>
      <c r="B262" s="592"/>
      <c r="C262" s="592"/>
      <c r="D262" s="592"/>
      <c r="E262" s="592"/>
      <c r="F262" s="592"/>
      <c r="G262" s="592"/>
      <c r="H262" s="592"/>
      <c r="I262" s="592"/>
      <c r="J262" s="592"/>
      <c r="K262" s="592"/>
      <c r="L262" s="592"/>
      <c r="M262" s="592"/>
      <c r="N262" s="593"/>
      <c r="O262" s="405"/>
      <c r="P262" s="406"/>
      <c r="Q262" s="405"/>
      <c r="R262" s="406"/>
      <c r="S262" s="594" t="s">
        <v>178</v>
      </c>
      <c r="T262" s="595"/>
      <c r="U262" s="596"/>
      <c r="V262" s="594" t="s">
        <v>98</v>
      </c>
      <c r="W262" s="595"/>
      <c r="X262" s="596"/>
      <c r="Y262" s="594" t="s">
        <v>97</v>
      </c>
      <c r="Z262" s="595"/>
      <c r="AA262" s="596"/>
      <c r="AB262" s="594" t="s">
        <v>98</v>
      </c>
      <c r="AC262" s="595"/>
      <c r="AD262" s="596"/>
      <c r="AE262" s="404"/>
      <c r="AF262" s="404"/>
      <c r="AG262" s="404"/>
      <c r="AH262" s="406"/>
      <c r="AI262" s="594" t="s">
        <v>97</v>
      </c>
      <c r="AJ262" s="595"/>
      <c r="AK262" s="596"/>
      <c r="AL262" s="594" t="s">
        <v>98</v>
      </c>
      <c r="AM262" s="595"/>
      <c r="AN262" s="596"/>
      <c r="AO262" s="594" t="s">
        <v>369</v>
      </c>
      <c r="AP262" s="595"/>
      <c r="AQ262" s="596"/>
      <c r="AR262" s="594" t="s">
        <v>376</v>
      </c>
      <c r="AS262" s="595"/>
      <c r="AT262" s="596"/>
      <c r="AU262" s="594" t="s">
        <v>371</v>
      </c>
      <c r="AV262" s="595"/>
      <c r="AW262" s="596"/>
      <c r="AX262" s="594" t="s">
        <v>372</v>
      </c>
      <c r="AY262" s="595"/>
      <c r="AZ262" s="595"/>
      <c r="BA262" s="98"/>
      <c r="BP262" s="11"/>
    </row>
    <row r="263" spans="1:68" s="10" customFormat="1" ht="15" hidden="1" customHeight="1" thickBot="1" x14ac:dyDescent="0.3">
      <c r="A263" s="99"/>
      <c r="B263" s="387">
        <v>1</v>
      </c>
      <c r="C263" s="387"/>
      <c r="D263" s="387"/>
      <c r="E263" s="387"/>
      <c r="F263" s="387"/>
      <c r="G263" s="387"/>
      <c r="H263" s="387"/>
      <c r="I263" s="387"/>
      <c r="J263" s="387"/>
      <c r="K263" s="387"/>
      <c r="L263" s="387"/>
      <c r="M263" s="387"/>
      <c r="N263" s="388"/>
      <c r="O263" s="398">
        <v>2</v>
      </c>
      <c r="P263" s="589"/>
      <c r="Q263" s="599">
        <v>3</v>
      </c>
      <c r="R263" s="599"/>
      <c r="S263" s="599">
        <v>4</v>
      </c>
      <c r="T263" s="599"/>
      <c r="U263" s="599"/>
      <c r="V263" s="599">
        <v>5</v>
      </c>
      <c r="W263" s="599"/>
      <c r="X263" s="599"/>
      <c r="Y263" s="599">
        <v>6</v>
      </c>
      <c r="Z263" s="599"/>
      <c r="AA263" s="599"/>
      <c r="AB263" s="599">
        <v>7</v>
      </c>
      <c r="AC263" s="599"/>
      <c r="AD263" s="599"/>
      <c r="AE263" s="599">
        <v>8</v>
      </c>
      <c r="AF263" s="599"/>
      <c r="AG263" s="599"/>
      <c r="AH263" s="599"/>
      <c r="AI263" s="589">
        <v>9</v>
      </c>
      <c r="AJ263" s="589"/>
      <c r="AK263" s="399"/>
      <c r="AL263" s="398">
        <v>10</v>
      </c>
      <c r="AM263" s="589"/>
      <c r="AN263" s="399"/>
      <c r="AO263" s="398">
        <v>11</v>
      </c>
      <c r="AP263" s="589"/>
      <c r="AQ263" s="399"/>
      <c r="AR263" s="398">
        <v>12</v>
      </c>
      <c r="AS263" s="589"/>
      <c r="AT263" s="399"/>
      <c r="AU263" s="398">
        <v>13</v>
      </c>
      <c r="AV263" s="589"/>
      <c r="AW263" s="399"/>
      <c r="AX263" s="400">
        <v>14</v>
      </c>
      <c r="AY263" s="401"/>
      <c r="AZ263" s="401"/>
      <c r="BA263" s="98"/>
    </row>
    <row r="264" spans="1:68" s="10" customFormat="1" ht="50.1" hidden="1" customHeight="1" x14ac:dyDescent="0.25">
      <c r="A264" s="99"/>
      <c r="B264" s="598" t="s">
        <v>103</v>
      </c>
      <c r="C264" s="598"/>
      <c r="D264" s="598"/>
      <c r="E264" s="598"/>
      <c r="F264" s="598"/>
      <c r="G264" s="598"/>
      <c r="H264" s="598"/>
      <c r="I264" s="598"/>
      <c r="J264" s="598"/>
      <c r="K264" s="598"/>
      <c r="L264" s="598"/>
      <c r="M264" s="598"/>
      <c r="N264" s="670"/>
      <c r="O264" s="602" t="s">
        <v>221</v>
      </c>
      <c r="P264" s="603"/>
      <c r="Q264" s="580"/>
      <c r="R264" s="580"/>
      <c r="S264" s="580"/>
      <c r="T264" s="580"/>
      <c r="U264" s="580"/>
      <c r="V264" s="580"/>
      <c r="W264" s="580"/>
      <c r="X264" s="580"/>
      <c r="Y264" s="580"/>
      <c r="Z264" s="580"/>
      <c r="AA264" s="580"/>
      <c r="AB264" s="580"/>
      <c r="AC264" s="580"/>
      <c r="AD264" s="580"/>
      <c r="AE264" s="580"/>
      <c r="AF264" s="580"/>
      <c r="AG264" s="580"/>
      <c r="AH264" s="580"/>
      <c r="AI264" s="666"/>
      <c r="AJ264" s="667"/>
      <c r="AK264" s="668"/>
      <c r="AL264" s="666"/>
      <c r="AM264" s="667"/>
      <c r="AN264" s="668"/>
      <c r="AO264" s="666"/>
      <c r="AP264" s="667"/>
      <c r="AQ264" s="668"/>
      <c r="AR264" s="666"/>
      <c r="AS264" s="667"/>
      <c r="AT264" s="668"/>
      <c r="AU264" s="666"/>
      <c r="AV264" s="667"/>
      <c r="AW264" s="668"/>
      <c r="AX264" s="394"/>
      <c r="AY264" s="395"/>
      <c r="AZ264" s="397"/>
      <c r="BA264" s="98"/>
    </row>
    <row r="265" spans="1:68" s="10" customFormat="1" ht="18" hidden="1" customHeight="1" x14ac:dyDescent="0.25">
      <c r="A265" s="99"/>
      <c r="B265" s="583" t="s">
        <v>79</v>
      </c>
      <c r="C265" s="583"/>
      <c r="D265" s="583"/>
      <c r="E265" s="583"/>
      <c r="F265" s="583"/>
      <c r="G265" s="583"/>
      <c r="H265" s="583"/>
      <c r="I265" s="583"/>
      <c r="J265" s="583"/>
      <c r="K265" s="583"/>
      <c r="L265" s="583"/>
      <c r="M265" s="583"/>
      <c r="N265" s="584"/>
      <c r="O265" s="614" t="s">
        <v>222</v>
      </c>
      <c r="P265" s="615"/>
      <c r="Q265" s="587"/>
      <c r="R265" s="587"/>
      <c r="S265" s="587"/>
      <c r="T265" s="587"/>
      <c r="U265" s="587"/>
      <c r="V265" s="587"/>
      <c r="W265" s="587"/>
      <c r="X265" s="587"/>
      <c r="Y265" s="587"/>
      <c r="Z265" s="587"/>
      <c r="AA265" s="587"/>
      <c r="AB265" s="587"/>
      <c r="AC265" s="587"/>
      <c r="AD265" s="587"/>
      <c r="AE265" s="587"/>
      <c r="AF265" s="587"/>
      <c r="AG265" s="587"/>
      <c r="AH265" s="587"/>
      <c r="AI265" s="616"/>
      <c r="AJ265" s="387"/>
      <c r="AK265" s="388"/>
      <c r="AL265" s="616"/>
      <c r="AM265" s="387"/>
      <c r="AN265" s="388"/>
      <c r="AO265" s="616"/>
      <c r="AP265" s="387"/>
      <c r="AQ265" s="388"/>
      <c r="AR265" s="616"/>
      <c r="AS265" s="387"/>
      <c r="AT265" s="388"/>
      <c r="AU265" s="616"/>
      <c r="AV265" s="387"/>
      <c r="AW265" s="388"/>
      <c r="AX265" s="616"/>
      <c r="AY265" s="387"/>
      <c r="AZ265" s="617"/>
      <c r="BA265" s="98"/>
    </row>
    <row r="266" spans="1:68" s="10" customFormat="1" ht="18" hidden="1" customHeight="1" thickBot="1" x14ac:dyDescent="0.3">
      <c r="A266" s="99"/>
      <c r="B266" s="597" t="s">
        <v>80</v>
      </c>
      <c r="C266" s="597"/>
      <c r="D266" s="597"/>
      <c r="E266" s="597"/>
      <c r="F266" s="597"/>
      <c r="G266" s="597"/>
      <c r="H266" s="597"/>
      <c r="I266" s="597"/>
      <c r="J266" s="597"/>
      <c r="K266" s="597"/>
      <c r="L266" s="597"/>
      <c r="M266" s="597"/>
      <c r="N266" s="622"/>
      <c r="O266" s="610" t="s">
        <v>223</v>
      </c>
      <c r="P266" s="611"/>
      <c r="Q266" s="573"/>
      <c r="R266" s="573"/>
      <c r="S266" s="573"/>
      <c r="T266" s="573"/>
      <c r="U266" s="573"/>
      <c r="V266" s="573"/>
      <c r="W266" s="573"/>
      <c r="X266" s="573"/>
      <c r="Y266" s="573"/>
      <c r="Z266" s="573"/>
      <c r="AA266" s="573"/>
      <c r="AB266" s="573"/>
      <c r="AC266" s="573"/>
      <c r="AD266" s="573"/>
      <c r="AE266" s="573"/>
      <c r="AF266" s="573"/>
      <c r="AG266" s="573"/>
      <c r="AH266" s="573"/>
      <c r="AI266" s="612"/>
      <c r="AJ266" s="613"/>
      <c r="AK266" s="620"/>
      <c r="AL266" s="612"/>
      <c r="AM266" s="613"/>
      <c r="AN266" s="620"/>
      <c r="AO266" s="612"/>
      <c r="AP266" s="613"/>
      <c r="AQ266" s="620"/>
      <c r="AR266" s="612"/>
      <c r="AS266" s="613"/>
      <c r="AT266" s="620"/>
      <c r="AU266" s="612"/>
      <c r="AV266" s="613"/>
      <c r="AW266" s="620"/>
      <c r="AX266" s="612"/>
      <c r="AY266" s="613"/>
      <c r="AZ266" s="621"/>
      <c r="BA266" s="98"/>
    </row>
    <row r="267" spans="1:68" s="10" customFormat="1" ht="15" hidden="1" customHeight="1" x14ac:dyDescent="0.25">
      <c r="A267" s="98"/>
      <c r="B267" s="99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</row>
    <row r="268" spans="1:68" s="16" customFormat="1" ht="18" hidden="1" customHeight="1" x14ac:dyDescent="0.25">
      <c r="A268" s="146"/>
      <c r="B268" s="618" t="s">
        <v>288</v>
      </c>
      <c r="C268" s="619"/>
      <c r="D268" s="619"/>
      <c r="E268" s="619"/>
      <c r="F268" s="619"/>
      <c r="G268" s="619"/>
      <c r="H268" s="619"/>
      <c r="I268" s="619"/>
      <c r="J268" s="619"/>
      <c r="K268" s="619"/>
      <c r="L268" s="619"/>
      <c r="M268" s="619"/>
      <c r="N268" s="619"/>
      <c r="O268" s="619"/>
      <c r="P268" s="619"/>
      <c r="Q268" s="619"/>
      <c r="R268" s="619"/>
      <c r="S268" s="619"/>
      <c r="T268" s="619"/>
      <c r="U268" s="619"/>
      <c r="V268" s="619"/>
      <c r="W268" s="619"/>
      <c r="X268" s="619"/>
      <c r="Y268" s="619"/>
      <c r="Z268" s="619"/>
      <c r="AA268" s="619"/>
      <c r="AB268" s="619"/>
      <c r="AC268" s="619"/>
      <c r="AD268" s="619"/>
      <c r="AE268" s="619"/>
      <c r="AF268" s="619"/>
      <c r="AG268" s="619"/>
      <c r="AH268" s="619"/>
      <c r="AI268" s="619"/>
      <c r="AJ268" s="619"/>
      <c r="AK268" s="619"/>
      <c r="AL268" s="619"/>
      <c r="AM268" s="619"/>
      <c r="AN268" s="619"/>
      <c r="AO268" s="619"/>
      <c r="AP268" s="619"/>
      <c r="AQ268" s="619"/>
      <c r="AR268" s="619"/>
      <c r="AS268" s="619"/>
      <c r="AT268" s="619"/>
      <c r="AU268" s="619"/>
      <c r="AV268" s="619"/>
      <c r="AW268" s="619"/>
      <c r="AX268" s="619"/>
      <c r="AY268" s="619"/>
      <c r="AZ268" s="619"/>
      <c r="BA268" s="619"/>
      <c r="BB268" s="24"/>
      <c r="BC268" s="24"/>
      <c r="BD268" s="24"/>
      <c r="BE268" s="24"/>
    </row>
    <row r="269" spans="1:68" s="10" customFormat="1" ht="8.1" hidden="1" customHeight="1" x14ac:dyDescent="0.25">
      <c r="A269" s="98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98"/>
    </row>
    <row r="270" spans="1:68" s="10" customFormat="1" ht="24.95" hidden="1" customHeight="1" x14ac:dyDescent="0.25">
      <c r="A270" s="99"/>
      <c r="B270" s="589" t="s">
        <v>3</v>
      </c>
      <c r="C270" s="589"/>
      <c r="D270" s="589"/>
      <c r="E270" s="589"/>
      <c r="F270" s="589"/>
      <c r="G270" s="589"/>
      <c r="H270" s="589"/>
      <c r="I270" s="589"/>
      <c r="J270" s="589"/>
      <c r="K270" s="589"/>
      <c r="L270" s="589"/>
      <c r="M270" s="589"/>
      <c r="N270" s="399"/>
      <c r="O270" s="400" t="s">
        <v>72</v>
      </c>
      <c r="P270" s="402"/>
      <c r="Q270" s="400" t="s">
        <v>347</v>
      </c>
      <c r="R270" s="402"/>
      <c r="S270" s="400" t="s">
        <v>96</v>
      </c>
      <c r="T270" s="401"/>
      <c r="U270" s="401"/>
      <c r="V270" s="401"/>
      <c r="W270" s="401"/>
      <c r="X270" s="402"/>
      <c r="Y270" s="400" t="s">
        <v>82</v>
      </c>
      <c r="Z270" s="401"/>
      <c r="AA270" s="401"/>
      <c r="AB270" s="401"/>
      <c r="AC270" s="401"/>
      <c r="AD270" s="402"/>
      <c r="AE270" s="401" t="s">
        <v>327</v>
      </c>
      <c r="AF270" s="401"/>
      <c r="AG270" s="401"/>
      <c r="AH270" s="402"/>
      <c r="AI270" s="456" t="s">
        <v>83</v>
      </c>
      <c r="AJ270" s="456"/>
      <c r="AK270" s="456"/>
      <c r="AL270" s="456"/>
      <c r="AM270" s="456"/>
      <c r="AN270" s="456"/>
      <c r="AO270" s="398" t="s">
        <v>176</v>
      </c>
      <c r="AP270" s="589"/>
      <c r="AQ270" s="589"/>
      <c r="AR270" s="589"/>
      <c r="AS270" s="589"/>
      <c r="AT270" s="589"/>
      <c r="AU270" s="589"/>
      <c r="AV270" s="589"/>
      <c r="AW270" s="589"/>
      <c r="AX270" s="589"/>
      <c r="AY270" s="589"/>
      <c r="AZ270" s="589"/>
      <c r="BA270" s="98"/>
    </row>
    <row r="271" spans="1:68" s="10" customFormat="1" ht="24.95" hidden="1" customHeight="1" x14ac:dyDescent="0.25">
      <c r="A271" s="99"/>
      <c r="B271" s="590"/>
      <c r="C271" s="590"/>
      <c r="D271" s="590"/>
      <c r="E271" s="590"/>
      <c r="F271" s="590"/>
      <c r="G271" s="590"/>
      <c r="H271" s="590"/>
      <c r="I271" s="590"/>
      <c r="J271" s="590"/>
      <c r="K271" s="590"/>
      <c r="L271" s="590"/>
      <c r="M271" s="590"/>
      <c r="N271" s="591"/>
      <c r="O271" s="455"/>
      <c r="P271" s="454"/>
      <c r="Q271" s="455"/>
      <c r="R271" s="454"/>
      <c r="S271" s="405"/>
      <c r="T271" s="404"/>
      <c r="U271" s="404"/>
      <c r="V271" s="404"/>
      <c r="W271" s="404"/>
      <c r="X271" s="406"/>
      <c r="Y271" s="405"/>
      <c r="Z271" s="404"/>
      <c r="AA271" s="404"/>
      <c r="AB271" s="404"/>
      <c r="AC271" s="404"/>
      <c r="AD271" s="406"/>
      <c r="AE271" s="453"/>
      <c r="AF271" s="453"/>
      <c r="AG271" s="453"/>
      <c r="AH271" s="454"/>
      <c r="AI271" s="456"/>
      <c r="AJ271" s="456"/>
      <c r="AK271" s="456"/>
      <c r="AL271" s="456"/>
      <c r="AM271" s="456"/>
      <c r="AN271" s="456"/>
      <c r="AO271" s="669"/>
      <c r="AP271" s="592"/>
      <c r="AQ271" s="592"/>
      <c r="AR271" s="592"/>
      <c r="AS271" s="592"/>
      <c r="AT271" s="592"/>
      <c r="AU271" s="592"/>
      <c r="AV271" s="592"/>
      <c r="AW271" s="592"/>
      <c r="AX271" s="592"/>
      <c r="AY271" s="592"/>
      <c r="AZ271" s="592"/>
      <c r="BA271" s="98"/>
    </row>
    <row r="272" spans="1:68" s="10" customFormat="1" ht="144.94999999999999" hidden="1" customHeight="1" x14ac:dyDescent="0.25">
      <c r="A272" s="99"/>
      <c r="B272" s="592"/>
      <c r="C272" s="592"/>
      <c r="D272" s="592"/>
      <c r="E272" s="592"/>
      <c r="F272" s="592"/>
      <c r="G272" s="592"/>
      <c r="H272" s="592"/>
      <c r="I272" s="592"/>
      <c r="J272" s="592"/>
      <c r="K272" s="592"/>
      <c r="L272" s="592"/>
      <c r="M272" s="592"/>
      <c r="N272" s="593"/>
      <c r="O272" s="405"/>
      <c r="P272" s="406"/>
      <c r="Q272" s="405"/>
      <c r="R272" s="406"/>
      <c r="S272" s="594" t="s">
        <v>178</v>
      </c>
      <c r="T272" s="595"/>
      <c r="U272" s="596"/>
      <c r="V272" s="594" t="s">
        <v>98</v>
      </c>
      <c r="W272" s="595"/>
      <c r="X272" s="596"/>
      <c r="Y272" s="594" t="s">
        <v>97</v>
      </c>
      <c r="Z272" s="595"/>
      <c r="AA272" s="596"/>
      <c r="AB272" s="594" t="s">
        <v>98</v>
      </c>
      <c r="AC272" s="595"/>
      <c r="AD272" s="596"/>
      <c r="AE272" s="404"/>
      <c r="AF272" s="404"/>
      <c r="AG272" s="404"/>
      <c r="AH272" s="406"/>
      <c r="AI272" s="594" t="s">
        <v>97</v>
      </c>
      <c r="AJ272" s="595"/>
      <c r="AK272" s="596"/>
      <c r="AL272" s="594" t="s">
        <v>98</v>
      </c>
      <c r="AM272" s="595"/>
      <c r="AN272" s="596"/>
      <c r="AO272" s="594" t="s">
        <v>369</v>
      </c>
      <c r="AP272" s="595"/>
      <c r="AQ272" s="596"/>
      <c r="AR272" s="594" t="s">
        <v>376</v>
      </c>
      <c r="AS272" s="595"/>
      <c r="AT272" s="596"/>
      <c r="AU272" s="594" t="s">
        <v>371</v>
      </c>
      <c r="AV272" s="595"/>
      <c r="AW272" s="596"/>
      <c r="AX272" s="594" t="s">
        <v>372</v>
      </c>
      <c r="AY272" s="595"/>
      <c r="AZ272" s="595"/>
      <c r="BA272" s="98"/>
      <c r="BP272" s="11"/>
    </row>
    <row r="273" spans="1:71" s="10" customFormat="1" ht="15" hidden="1" customHeight="1" thickBot="1" x14ac:dyDescent="0.3">
      <c r="A273" s="99"/>
      <c r="B273" s="387">
        <v>1</v>
      </c>
      <c r="C273" s="387"/>
      <c r="D273" s="387"/>
      <c r="E273" s="387"/>
      <c r="F273" s="387"/>
      <c r="G273" s="387"/>
      <c r="H273" s="387"/>
      <c r="I273" s="387"/>
      <c r="J273" s="387"/>
      <c r="K273" s="387"/>
      <c r="L273" s="387"/>
      <c r="M273" s="387"/>
      <c r="N273" s="388"/>
      <c r="O273" s="398">
        <v>2</v>
      </c>
      <c r="P273" s="589"/>
      <c r="Q273" s="612">
        <v>3</v>
      </c>
      <c r="R273" s="620"/>
      <c r="S273" s="599">
        <v>4</v>
      </c>
      <c r="T273" s="599"/>
      <c r="U273" s="599"/>
      <c r="V273" s="599">
        <v>5</v>
      </c>
      <c r="W273" s="599"/>
      <c r="X273" s="599"/>
      <c r="Y273" s="599">
        <v>6</v>
      </c>
      <c r="Z273" s="599"/>
      <c r="AA273" s="599"/>
      <c r="AB273" s="599">
        <v>7</v>
      </c>
      <c r="AC273" s="599"/>
      <c r="AD273" s="599"/>
      <c r="AE273" s="599">
        <v>8</v>
      </c>
      <c r="AF273" s="599"/>
      <c r="AG273" s="599"/>
      <c r="AH273" s="599"/>
      <c r="AI273" s="589">
        <v>9</v>
      </c>
      <c r="AJ273" s="589"/>
      <c r="AK273" s="399"/>
      <c r="AL273" s="398">
        <v>10</v>
      </c>
      <c r="AM273" s="589"/>
      <c r="AN273" s="399"/>
      <c r="AO273" s="612">
        <v>11</v>
      </c>
      <c r="AP273" s="613"/>
      <c r="AQ273" s="620"/>
      <c r="AR273" s="612">
        <v>12</v>
      </c>
      <c r="AS273" s="613"/>
      <c r="AT273" s="620"/>
      <c r="AU273" s="612">
        <v>13</v>
      </c>
      <c r="AV273" s="613"/>
      <c r="AW273" s="620"/>
      <c r="AX273" s="373">
        <v>14</v>
      </c>
      <c r="AY273" s="374"/>
      <c r="AZ273" s="374"/>
      <c r="BA273" s="98"/>
    </row>
    <row r="274" spans="1:71" s="10" customFormat="1" ht="50.1" hidden="1" customHeight="1" x14ac:dyDescent="0.25">
      <c r="A274" s="99"/>
      <c r="B274" s="598" t="s">
        <v>103</v>
      </c>
      <c r="C274" s="598"/>
      <c r="D274" s="598"/>
      <c r="E274" s="598"/>
      <c r="F274" s="598"/>
      <c r="G274" s="598"/>
      <c r="H274" s="598"/>
      <c r="I274" s="598"/>
      <c r="J274" s="598"/>
      <c r="K274" s="598"/>
      <c r="L274" s="598"/>
      <c r="M274" s="598"/>
      <c r="N274" s="670"/>
      <c r="O274" s="602" t="s">
        <v>221</v>
      </c>
      <c r="P274" s="603"/>
      <c r="Q274" s="666"/>
      <c r="R274" s="668"/>
      <c r="S274" s="580"/>
      <c r="T274" s="580"/>
      <c r="U274" s="580"/>
      <c r="V274" s="580"/>
      <c r="W274" s="580"/>
      <c r="X274" s="580"/>
      <c r="Y274" s="580"/>
      <c r="Z274" s="580"/>
      <c r="AA274" s="580"/>
      <c r="AB274" s="580"/>
      <c r="AC274" s="580"/>
      <c r="AD274" s="580"/>
      <c r="AE274" s="580"/>
      <c r="AF274" s="580"/>
      <c r="AG274" s="580"/>
      <c r="AH274" s="580"/>
      <c r="AI274" s="666"/>
      <c r="AJ274" s="667"/>
      <c r="AK274" s="668"/>
      <c r="AL274" s="666"/>
      <c r="AM274" s="667"/>
      <c r="AN274" s="668"/>
      <c r="AO274" s="666"/>
      <c r="AP274" s="667"/>
      <c r="AQ274" s="668"/>
      <c r="AR274" s="666"/>
      <c r="AS274" s="667"/>
      <c r="AT274" s="668"/>
      <c r="AU274" s="666"/>
      <c r="AV274" s="667"/>
      <c r="AW274" s="668"/>
      <c r="AX274" s="394"/>
      <c r="AY274" s="395"/>
      <c r="AZ274" s="397"/>
      <c r="BA274" s="98"/>
    </row>
    <row r="275" spans="1:71" s="10" customFormat="1" ht="18" hidden="1" customHeight="1" x14ac:dyDescent="0.25">
      <c r="A275" s="99"/>
      <c r="B275" s="583" t="s">
        <v>79</v>
      </c>
      <c r="C275" s="583"/>
      <c r="D275" s="583"/>
      <c r="E275" s="583"/>
      <c r="F275" s="583"/>
      <c r="G275" s="583"/>
      <c r="H275" s="583"/>
      <c r="I275" s="583"/>
      <c r="J275" s="583"/>
      <c r="K275" s="583"/>
      <c r="L275" s="583"/>
      <c r="M275" s="583"/>
      <c r="N275" s="584"/>
      <c r="O275" s="614" t="s">
        <v>222</v>
      </c>
      <c r="P275" s="615"/>
      <c r="Q275" s="587"/>
      <c r="R275" s="587"/>
      <c r="S275" s="587"/>
      <c r="T275" s="587"/>
      <c r="U275" s="587"/>
      <c r="V275" s="587"/>
      <c r="W275" s="587"/>
      <c r="X275" s="587"/>
      <c r="Y275" s="587"/>
      <c r="Z275" s="587"/>
      <c r="AA275" s="587"/>
      <c r="AB275" s="587"/>
      <c r="AC275" s="587"/>
      <c r="AD275" s="587"/>
      <c r="AE275" s="587"/>
      <c r="AF275" s="587"/>
      <c r="AG275" s="587"/>
      <c r="AH275" s="587"/>
      <c r="AI275" s="616"/>
      <c r="AJ275" s="387"/>
      <c r="AK275" s="388"/>
      <c r="AL275" s="616"/>
      <c r="AM275" s="387"/>
      <c r="AN275" s="388"/>
      <c r="AO275" s="616"/>
      <c r="AP275" s="387"/>
      <c r="AQ275" s="388"/>
      <c r="AR275" s="616"/>
      <c r="AS275" s="387"/>
      <c r="AT275" s="388"/>
      <c r="AU275" s="616"/>
      <c r="AV275" s="387"/>
      <c r="AW275" s="388"/>
      <c r="AX275" s="616"/>
      <c r="AY275" s="387"/>
      <c r="AZ275" s="617"/>
      <c r="BA275" s="98"/>
    </row>
    <row r="276" spans="1:71" s="10" customFormat="1" ht="18" hidden="1" customHeight="1" thickBot="1" x14ac:dyDescent="0.3">
      <c r="A276" s="99"/>
      <c r="B276" s="597" t="s">
        <v>80</v>
      </c>
      <c r="C276" s="597"/>
      <c r="D276" s="597"/>
      <c r="E276" s="597"/>
      <c r="F276" s="597"/>
      <c r="G276" s="597"/>
      <c r="H276" s="597"/>
      <c r="I276" s="597"/>
      <c r="J276" s="597"/>
      <c r="K276" s="597"/>
      <c r="L276" s="597"/>
      <c r="M276" s="597"/>
      <c r="N276" s="622"/>
      <c r="O276" s="610" t="s">
        <v>223</v>
      </c>
      <c r="P276" s="611"/>
      <c r="Q276" s="573"/>
      <c r="R276" s="573"/>
      <c r="S276" s="573"/>
      <c r="T276" s="573"/>
      <c r="U276" s="573"/>
      <c r="V276" s="573"/>
      <c r="W276" s="573"/>
      <c r="X276" s="573"/>
      <c r="Y276" s="573"/>
      <c r="Z276" s="573"/>
      <c r="AA276" s="573"/>
      <c r="AB276" s="573"/>
      <c r="AC276" s="573"/>
      <c r="AD276" s="573"/>
      <c r="AE276" s="573"/>
      <c r="AF276" s="573"/>
      <c r="AG276" s="573"/>
      <c r="AH276" s="573"/>
      <c r="AI276" s="612"/>
      <c r="AJ276" s="613"/>
      <c r="AK276" s="620"/>
      <c r="AL276" s="612"/>
      <c r="AM276" s="613"/>
      <c r="AN276" s="620"/>
      <c r="AO276" s="612"/>
      <c r="AP276" s="613"/>
      <c r="AQ276" s="620"/>
      <c r="AR276" s="612"/>
      <c r="AS276" s="613"/>
      <c r="AT276" s="620"/>
      <c r="AU276" s="612"/>
      <c r="AV276" s="613"/>
      <c r="AW276" s="620"/>
      <c r="AX276" s="612"/>
      <c r="AY276" s="613"/>
      <c r="AZ276" s="621"/>
      <c r="BA276" s="98"/>
    </row>
    <row r="277" spans="1:71" s="10" customFormat="1" ht="15" hidden="1" customHeight="1" x14ac:dyDescent="0.25">
      <c r="A277" s="98"/>
      <c r="B277" s="99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</row>
    <row r="278" spans="1:71" s="16" customFormat="1" ht="18" hidden="1" customHeight="1" x14ac:dyDescent="0.25">
      <c r="A278" s="146"/>
      <c r="B278" s="671" t="s">
        <v>104</v>
      </c>
      <c r="C278" s="619"/>
      <c r="D278" s="619"/>
      <c r="E278" s="619"/>
      <c r="F278" s="619"/>
      <c r="G278" s="619"/>
      <c r="H278" s="619"/>
      <c r="I278" s="619"/>
      <c r="J278" s="619"/>
      <c r="K278" s="619"/>
      <c r="L278" s="619"/>
      <c r="M278" s="619"/>
      <c r="N278" s="619"/>
      <c r="O278" s="619"/>
      <c r="P278" s="619"/>
      <c r="Q278" s="619"/>
      <c r="R278" s="619"/>
      <c r="S278" s="619"/>
      <c r="T278" s="619"/>
      <c r="U278" s="619"/>
      <c r="V278" s="619"/>
      <c r="W278" s="619"/>
      <c r="X278" s="619"/>
      <c r="Y278" s="619"/>
      <c r="Z278" s="619"/>
      <c r="AA278" s="619"/>
      <c r="AB278" s="619"/>
      <c r="AC278" s="619"/>
      <c r="AD278" s="619"/>
      <c r="AE278" s="619"/>
      <c r="AF278" s="619"/>
      <c r="AG278" s="619"/>
      <c r="AH278" s="619"/>
      <c r="AI278" s="619"/>
      <c r="AJ278" s="619"/>
      <c r="AK278" s="619"/>
      <c r="AL278" s="619"/>
      <c r="AM278" s="619"/>
      <c r="AN278" s="619"/>
      <c r="AO278" s="619"/>
      <c r="AP278" s="619"/>
      <c r="AQ278" s="619"/>
      <c r="AR278" s="619"/>
      <c r="AS278" s="619"/>
      <c r="AT278" s="619"/>
      <c r="AU278" s="619"/>
      <c r="AV278" s="619"/>
      <c r="AW278" s="619"/>
      <c r="AX278" s="619"/>
      <c r="AY278" s="619"/>
      <c r="AZ278" s="619"/>
      <c r="BA278" s="619"/>
      <c r="BB278" s="24"/>
      <c r="BC278" s="24"/>
      <c r="BD278" s="24"/>
      <c r="BE278" s="24"/>
    </row>
    <row r="279" spans="1:71" s="16" customFormat="1" ht="33" hidden="1" customHeight="1" x14ac:dyDescent="0.25">
      <c r="A279" s="146"/>
      <c r="B279" s="618" t="s">
        <v>417</v>
      </c>
      <c r="C279" s="619"/>
      <c r="D279" s="619"/>
      <c r="E279" s="619"/>
      <c r="F279" s="619"/>
      <c r="G279" s="619"/>
      <c r="H279" s="619"/>
      <c r="I279" s="619"/>
      <c r="J279" s="619"/>
      <c r="K279" s="619"/>
      <c r="L279" s="619"/>
      <c r="M279" s="619"/>
      <c r="N279" s="619"/>
      <c r="O279" s="619"/>
      <c r="P279" s="619"/>
      <c r="Q279" s="619"/>
      <c r="R279" s="619"/>
      <c r="S279" s="619"/>
      <c r="T279" s="619"/>
      <c r="U279" s="619"/>
      <c r="V279" s="619"/>
      <c r="W279" s="619"/>
      <c r="X279" s="619"/>
      <c r="Y279" s="619"/>
      <c r="Z279" s="619"/>
      <c r="AA279" s="619"/>
      <c r="AB279" s="619"/>
      <c r="AC279" s="619"/>
      <c r="AD279" s="619"/>
      <c r="AE279" s="619"/>
      <c r="AF279" s="619"/>
      <c r="AG279" s="619"/>
      <c r="AH279" s="619"/>
      <c r="AI279" s="619"/>
      <c r="AJ279" s="619"/>
      <c r="AK279" s="619"/>
      <c r="AL279" s="619"/>
      <c r="AM279" s="619"/>
      <c r="AN279" s="619"/>
      <c r="AO279" s="619"/>
      <c r="AP279" s="619"/>
      <c r="AQ279" s="619"/>
      <c r="AR279" s="619"/>
      <c r="AS279" s="619"/>
      <c r="AT279" s="619"/>
      <c r="AU279" s="619"/>
      <c r="AV279" s="619"/>
      <c r="AW279" s="619"/>
      <c r="AX279" s="619"/>
      <c r="AY279" s="619"/>
      <c r="AZ279" s="619"/>
      <c r="BA279" s="619"/>
      <c r="BB279" s="24"/>
      <c r="BC279" s="24"/>
      <c r="BD279" s="24"/>
      <c r="BE279" s="24"/>
    </row>
    <row r="280" spans="1:71" s="10" customFormat="1" ht="8.1" hidden="1" customHeight="1" x14ac:dyDescent="0.25">
      <c r="A280" s="98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98"/>
    </row>
    <row r="281" spans="1:71" s="10" customFormat="1" ht="24.95" hidden="1" customHeight="1" x14ac:dyDescent="0.25">
      <c r="A281" s="99"/>
      <c r="B281" s="589" t="s">
        <v>3</v>
      </c>
      <c r="C281" s="589"/>
      <c r="D281" s="589"/>
      <c r="E281" s="589"/>
      <c r="F281" s="589"/>
      <c r="G281" s="589"/>
      <c r="H281" s="589"/>
      <c r="I281" s="589"/>
      <c r="J281" s="589"/>
      <c r="K281" s="589"/>
      <c r="L281" s="589"/>
      <c r="M281" s="589"/>
      <c r="N281" s="399"/>
      <c r="O281" s="400" t="s">
        <v>72</v>
      </c>
      <c r="P281" s="402"/>
      <c r="Q281" s="400" t="s">
        <v>347</v>
      </c>
      <c r="R281" s="402"/>
      <c r="S281" s="400" t="s">
        <v>96</v>
      </c>
      <c r="T281" s="401"/>
      <c r="U281" s="401"/>
      <c r="V281" s="401"/>
      <c r="W281" s="401"/>
      <c r="X281" s="402"/>
      <c r="Y281" s="400" t="s">
        <v>82</v>
      </c>
      <c r="Z281" s="401"/>
      <c r="AA281" s="401"/>
      <c r="AB281" s="401"/>
      <c r="AC281" s="401"/>
      <c r="AD281" s="402"/>
      <c r="AE281" s="401" t="s">
        <v>327</v>
      </c>
      <c r="AF281" s="401"/>
      <c r="AG281" s="401"/>
      <c r="AH281" s="402"/>
      <c r="AI281" s="456" t="s">
        <v>83</v>
      </c>
      <c r="AJ281" s="456"/>
      <c r="AK281" s="456"/>
      <c r="AL281" s="456"/>
      <c r="AM281" s="456"/>
      <c r="AN281" s="456"/>
      <c r="AO281" s="398" t="s">
        <v>176</v>
      </c>
      <c r="AP281" s="589"/>
      <c r="AQ281" s="589"/>
      <c r="AR281" s="589"/>
      <c r="AS281" s="589"/>
      <c r="AT281" s="589"/>
      <c r="AU281" s="589"/>
      <c r="AV281" s="589"/>
      <c r="AW281" s="589"/>
      <c r="AX281" s="589"/>
      <c r="AY281" s="589"/>
      <c r="AZ281" s="589"/>
      <c r="BA281" s="99"/>
    </row>
    <row r="282" spans="1:71" s="10" customFormat="1" ht="24.95" hidden="1" customHeight="1" x14ac:dyDescent="0.25">
      <c r="A282" s="99"/>
      <c r="B282" s="590"/>
      <c r="C282" s="590"/>
      <c r="D282" s="590"/>
      <c r="E282" s="590"/>
      <c r="F282" s="590"/>
      <c r="G282" s="590"/>
      <c r="H282" s="590"/>
      <c r="I282" s="590"/>
      <c r="J282" s="590"/>
      <c r="K282" s="590"/>
      <c r="L282" s="590"/>
      <c r="M282" s="590"/>
      <c r="N282" s="591"/>
      <c r="O282" s="455"/>
      <c r="P282" s="454"/>
      <c r="Q282" s="455"/>
      <c r="R282" s="454"/>
      <c r="S282" s="405"/>
      <c r="T282" s="404"/>
      <c r="U282" s="404"/>
      <c r="V282" s="404"/>
      <c r="W282" s="404"/>
      <c r="X282" s="406"/>
      <c r="Y282" s="405"/>
      <c r="Z282" s="404"/>
      <c r="AA282" s="404"/>
      <c r="AB282" s="404"/>
      <c r="AC282" s="404"/>
      <c r="AD282" s="406"/>
      <c r="AE282" s="453"/>
      <c r="AF282" s="453"/>
      <c r="AG282" s="453"/>
      <c r="AH282" s="454"/>
      <c r="AI282" s="456"/>
      <c r="AJ282" s="456"/>
      <c r="AK282" s="456"/>
      <c r="AL282" s="456"/>
      <c r="AM282" s="456"/>
      <c r="AN282" s="456"/>
      <c r="AO282" s="669"/>
      <c r="AP282" s="592"/>
      <c r="AQ282" s="592"/>
      <c r="AR282" s="592"/>
      <c r="AS282" s="592"/>
      <c r="AT282" s="592"/>
      <c r="AU282" s="592"/>
      <c r="AV282" s="592"/>
      <c r="AW282" s="592"/>
      <c r="AX282" s="592"/>
      <c r="AY282" s="592"/>
      <c r="AZ282" s="592"/>
      <c r="BA282" s="99"/>
    </row>
    <row r="283" spans="1:71" s="10" customFormat="1" ht="144.94999999999999" hidden="1" customHeight="1" x14ac:dyDescent="0.25">
      <c r="A283" s="99"/>
      <c r="B283" s="592"/>
      <c r="C283" s="592"/>
      <c r="D283" s="592"/>
      <c r="E283" s="592"/>
      <c r="F283" s="592"/>
      <c r="G283" s="592"/>
      <c r="H283" s="592"/>
      <c r="I283" s="592"/>
      <c r="J283" s="592"/>
      <c r="K283" s="592"/>
      <c r="L283" s="592"/>
      <c r="M283" s="592"/>
      <c r="N283" s="593"/>
      <c r="O283" s="405"/>
      <c r="P283" s="406"/>
      <c r="Q283" s="405"/>
      <c r="R283" s="406"/>
      <c r="S283" s="594" t="s">
        <v>97</v>
      </c>
      <c r="T283" s="595"/>
      <c r="U283" s="596"/>
      <c r="V283" s="594" t="s">
        <v>98</v>
      </c>
      <c r="W283" s="595"/>
      <c r="X283" s="596"/>
      <c r="Y283" s="594" t="s">
        <v>97</v>
      </c>
      <c r="Z283" s="595"/>
      <c r="AA283" s="596"/>
      <c r="AB283" s="594" t="s">
        <v>98</v>
      </c>
      <c r="AC283" s="595"/>
      <c r="AD283" s="596"/>
      <c r="AE283" s="404"/>
      <c r="AF283" s="404"/>
      <c r="AG283" s="404"/>
      <c r="AH283" s="406"/>
      <c r="AI283" s="594" t="s">
        <v>97</v>
      </c>
      <c r="AJ283" s="595"/>
      <c r="AK283" s="596"/>
      <c r="AL283" s="594" t="s">
        <v>98</v>
      </c>
      <c r="AM283" s="595"/>
      <c r="AN283" s="596"/>
      <c r="AO283" s="594" t="s">
        <v>378</v>
      </c>
      <c r="AP283" s="595"/>
      <c r="AQ283" s="596"/>
      <c r="AR283" s="594" t="s">
        <v>379</v>
      </c>
      <c r="AS283" s="595"/>
      <c r="AT283" s="596"/>
      <c r="AU283" s="594" t="s">
        <v>377</v>
      </c>
      <c r="AV283" s="595"/>
      <c r="AW283" s="596"/>
      <c r="AX283" s="594" t="s">
        <v>372</v>
      </c>
      <c r="AY283" s="595"/>
      <c r="AZ283" s="595"/>
      <c r="BA283" s="99"/>
      <c r="BM283" s="10" t="s">
        <v>26</v>
      </c>
      <c r="BS283" s="11"/>
    </row>
    <row r="284" spans="1:71" s="10" customFormat="1" ht="15" hidden="1" customHeight="1" thickBot="1" x14ac:dyDescent="0.3">
      <c r="A284" s="99"/>
      <c r="B284" s="387">
        <v>1</v>
      </c>
      <c r="C284" s="387"/>
      <c r="D284" s="387"/>
      <c r="E284" s="387"/>
      <c r="F284" s="387"/>
      <c r="G284" s="387"/>
      <c r="H284" s="387"/>
      <c r="I284" s="387"/>
      <c r="J284" s="387"/>
      <c r="K284" s="387"/>
      <c r="L284" s="387"/>
      <c r="M284" s="387"/>
      <c r="N284" s="388"/>
      <c r="O284" s="398">
        <v>2</v>
      </c>
      <c r="P284" s="589"/>
      <c r="Q284" s="599">
        <v>3</v>
      </c>
      <c r="R284" s="599"/>
      <c r="S284" s="599">
        <v>4</v>
      </c>
      <c r="T284" s="599"/>
      <c r="U284" s="599"/>
      <c r="V284" s="599">
        <v>5</v>
      </c>
      <c r="W284" s="599"/>
      <c r="X284" s="599"/>
      <c r="Y284" s="599">
        <v>6</v>
      </c>
      <c r="Z284" s="599"/>
      <c r="AA284" s="599"/>
      <c r="AB284" s="599">
        <v>7</v>
      </c>
      <c r="AC284" s="599"/>
      <c r="AD284" s="599"/>
      <c r="AE284" s="599">
        <v>8</v>
      </c>
      <c r="AF284" s="599"/>
      <c r="AG284" s="599"/>
      <c r="AH284" s="599"/>
      <c r="AI284" s="589">
        <v>9</v>
      </c>
      <c r="AJ284" s="589"/>
      <c r="AK284" s="399"/>
      <c r="AL284" s="398">
        <v>10</v>
      </c>
      <c r="AM284" s="589"/>
      <c r="AN284" s="399"/>
      <c r="AO284" s="398">
        <v>11</v>
      </c>
      <c r="AP284" s="589"/>
      <c r="AQ284" s="399"/>
      <c r="AR284" s="398">
        <v>12</v>
      </c>
      <c r="AS284" s="589"/>
      <c r="AT284" s="399"/>
      <c r="AU284" s="398">
        <v>13</v>
      </c>
      <c r="AV284" s="589"/>
      <c r="AW284" s="399"/>
      <c r="AX284" s="400">
        <v>14</v>
      </c>
      <c r="AY284" s="401"/>
      <c r="AZ284" s="401"/>
      <c r="BA284" s="99"/>
    </row>
    <row r="285" spans="1:71" s="10" customFormat="1" ht="66" hidden="1" customHeight="1" x14ac:dyDescent="0.25">
      <c r="A285" s="99"/>
      <c r="B285" s="598" t="s">
        <v>105</v>
      </c>
      <c r="C285" s="598"/>
      <c r="D285" s="598"/>
      <c r="E285" s="598"/>
      <c r="F285" s="598"/>
      <c r="G285" s="598"/>
      <c r="H285" s="598"/>
      <c r="I285" s="598"/>
      <c r="J285" s="598"/>
      <c r="K285" s="598"/>
      <c r="L285" s="598"/>
      <c r="M285" s="598"/>
      <c r="N285" s="670"/>
      <c r="O285" s="602" t="s">
        <v>221</v>
      </c>
      <c r="P285" s="603"/>
      <c r="Q285" s="580"/>
      <c r="R285" s="580"/>
      <c r="S285" s="580"/>
      <c r="T285" s="580"/>
      <c r="U285" s="580"/>
      <c r="V285" s="580"/>
      <c r="W285" s="580"/>
      <c r="X285" s="580"/>
      <c r="Y285" s="580"/>
      <c r="Z285" s="580"/>
      <c r="AA285" s="580"/>
      <c r="AB285" s="580"/>
      <c r="AC285" s="580"/>
      <c r="AD285" s="580"/>
      <c r="AE285" s="580"/>
      <c r="AF285" s="580"/>
      <c r="AG285" s="580"/>
      <c r="AH285" s="580"/>
      <c r="AI285" s="666"/>
      <c r="AJ285" s="667"/>
      <c r="AK285" s="668"/>
      <c r="AL285" s="666"/>
      <c r="AM285" s="667"/>
      <c r="AN285" s="668"/>
      <c r="AO285" s="666"/>
      <c r="AP285" s="667"/>
      <c r="AQ285" s="668"/>
      <c r="AR285" s="666"/>
      <c r="AS285" s="667"/>
      <c r="AT285" s="668"/>
      <c r="AU285" s="666"/>
      <c r="AV285" s="667"/>
      <c r="AW285" s="668"/>
      <c r="AX285" s="394"/>
      <c r="AY285" s="395"/>
      <c r="AZ285" s="397"/>
      <c r="BA285" s="98"/>
    </row>
    <row r="286" spans="1:71" s="10" customFormat="1" ht="18" hidden="1" customHeight="1" x14ac:dyDescent="0.25">
      <c r="A286" s="99"/>
      <c r="B286" s="583" t="s">
        <v>79</v>
      </c>
      <c r="C286" s="583"/>
      <c r="D286" s="583"/>
      <c r="E286" s="583"/>
      <c r="F286" s="583"/>
      <c r="G286" s="583"/>
      <c r="H286" s="583"/>
      <c r="I286" s="583"/>
      <c r="J286" s="583"/>
      <c r="K286" s="583"/>
      <c r="L286" s="583"/>
      <c r="M286" s="583"/>
      <c r="N286" s="584"/>
      <c r="O286" s="614" t="s">
        <v>222</v>
      </c>
      <c r="P286" s="615"/>
      <c r="Q286" s="587"/>
      <c r="R286" s="587"/>
      <c r="S286" s="587"/>
      <c r="T286" s="587"/>
      <c r="U286" s="587"/>
      <c r="V286" s="587"/>
      <c r="W286" s="587"/>
      <c r="X286" s="587"/>
      <c r="Y286" s="587"/>
      <c r="Z286" s="587"/>
      <c r="AA286" s="587"/>
      <c r="AB286" s="587"/>
      <c r="AC286" s="587"/>
      <c r="AD286" s="587"/>
      <c r="AE286" s="587"/>
      <c r="AF286" s="587"/>
      <c r="AG286" s="587"/>
      <c r="AH286" s="587"/>
      <c r="AI286" s="616"/>
      <c r="AJ286" s="387"/>
      <c r="AK286" s="388"/>
      <c r="AL286" s="616"/>
      <c r="AM286" s="387"/>
      <c r="AN286" s="388"/>
      <c r="AO286" s="616"/>
      <c r="AP286" s="387"/>
      <c r="AQ286" s="388"/>
      <c r="AR286" s="616"/>
      <c r="AS286" s="387"/>
      <c r="AT286" s="388"/>
      <c r="AU286" s="616"/>
      <c r="AV286" s="387"/>
      <c r="AW286" s="388"/>
      <c r="AX286" s="616"/>
      <c r="AY286" s="387"/>
      <c r="AZ286" s="617"/>
      <c r="BA286" s="98"/>
    </row>
    <row r="287" spans="1:71" s="10" customFormat="1" ht="18" hidden="1" customHeight="1" thickBot="1" x14ac:dyDescent="0.3">
      <c r="A287" s="99"/>
      <c r="B287" s="597" t="s">
        <v>80</v>
      </c>
      <c r="C287" s="597"/>
      <c r="D287" s="597"/>
      <c r="E287" s="597"/>
      <c r="F287" s="597"/>
      <c r="G287" s="597"/>
      <c r="H287" s="597"/>
      <c r="I287" s="597"/>
      <c r="J287" s="597"/>
      <c r="K287" s="597"/>
      <c r="L287" s="597"/>
      <c r="M287" s="597"/>
      <c r="N287" s="622"/>
      <c r="O287" s="610" t="s">
        <v>223</v>
      </c>
      <c r="P287" s="611"/>
      <c r="Q287" s="573"/>
      <c r="R287" s="573"/>
      <c r="S287" s="573"/>
      <c r="T287" s="573"/>
      <c r="U287" s="573"/>
      <c r="V287" s="573"/>
      <c r="W287" s="573"/>
      <c r="X287" s="573"/>
      <c r="Y287" s="573"/>
      <c r="Z287" s="573"/>
      <c r="AA287" s="573"/>
      <c r="AB287" s="573"/>
      <c r="AC287" s="573"/>
      <c r="AD287" s="573"/>
      <c r="AE287" s="573"/>
      <c r="AF287" s="573"/>
      <c r="AG287" s="573"/>
      <c r="AH287" s="573"/>
      <c r="AI287" s="612"/>
      <c r="AJ287" s="613"/>
      <c r="AK287" s="620"/>
      <c r="AL287" s="612"/>
      <c r="AM287" s="613"/>
      <c r="AN287" s="620"/>
      <c r="AO287" s="612"/>
      <c r="AP287" s="613"/>
      <c r="AQ287" s="620"/>
      <c r="AR287" s="612"/>
      <c r="AS287" s="613"/>
      <c r="AT287" s="620"/>
      <c r="AU287" s="612"/>
      <c r="AV287" s="613"/>
      <c r="AW287" s="620"/>
      <c r="AX287" s="612"/>
      <c r="AY287" s="613"/>
      <c r="AZ287" s="621"/>
      <c r="BA287" s="98"/>
    </row>
    <row r="288" spans="1:71" s="10" customFormat="1" ht="15" hidden="1" customHeight="1" x14ac:dyDescent="0.25">
      <c r="A288" s="98"/>
      <c r="B288" s="99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</row>
    <row r="289" spans="1:71" s="16" customFormat="1" ht="33" hidden="1" customHeight="1" x14ac:dyDescent="0.25">
      <c r="A289" s="146"/>
      <c r="B289" s="618" t="s">
        <v>269</v>
      </c>
      <c r="C289" s="619"/>
      <c r="D289" s="619"/>
      <c r="E289" s="619"/>
      <c r="F289" s="619"/>
      <c r="G289" s="619"/>
      <c r="H289" s="619"/>
      <c r="I289" s="619"/>
      <c r="J289" s="619"/>
      <c r="K289" s="619"/>
      <c r="L289" s="619"/>
      <c r="M289" s="619"/>
      <c r="N289" s="619"/>
      <c r="O289" s="619"/>
      <c r="P289" s="619"/>
      <c r="Q289" s="619"/>
      <c r="R289" s="619"/>
      <c r="S289" s="619"/>
      <c r="T289" s="619"/>
      <c r="U289" s="619"/>
      <c r="V289" s="619"/>
      <c r="W289" s="619"/>
      <c r="X289" s="619"/>
      <c r="Y289" s="619"/>
      <c r="Z289" s="619"/>
      <c r="AA289" s="619"/>
      <c r="AB289" s="619"/>
      <c r="AC289" s="619"/>
      <c r="AD289" s="619"/>
      <c r="AE289" s="619"/>
      <c r="AF289" s="619"/>
      <c r="AG289" s="619"/>
      <c r="AH289" s="619"/>
      <c r="AI289" s="619"/>
      <c r="AJ289" s="619"/>
      <c r="AK289" s="619"/>
      <c r="AL289" s="619"/>
      <c r="AM289" s="619"/>
      <c r="AN289" s="619"/>
      <c r="AO289" s="619"/>
      <c r="AP289" s="619"/>
      <c r="AQ289" s="619"/>
      <c r="AR289" s="619"/>
      <c r="AS289" s="619"/>
      <c r="AT289" s="619"/>
      <c r="AU289" s="619"/>
      <c r="AV289" s="619"/>
      <c r="AW289" s="619"/>
      <c r="AX289" s="619"/>
      <c r="AY289" s="619"/>
      <c r="AZ289" s="619"/>
      <c r="BA289" s="619"/>
      <c r="BB289" s="24"/>
      <c r="BC289" s="24"/>
      <c r="BD289" s="24"/>
      <c r="BE289" s="24"/>
    </row>
    <row r="290" spans="1:71" s="10" customFormat="1" ht="8.1" hidden="1" customHeight="1" x14ac:dyDescent="0.25">
      <c r="A290" s="98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98"/>
    </row>
    <row r="291" spans="1:71" s="10" customFormat="1" ht="24.95" hidden="1" customHeight="1" x14ac:dyDescent="0.25">
      <c r="A291" s="99"/>
      <c r="B291" s="589" t="s">
        <v>3</v>
      </c>
      <c r="C291" s="589"/>
      <c r="D291" s="589"/>
      <c r="E291" s="589"/>
      <c r="F291" s="589"/>
      <c r="G291" s="589"/>
      <c r="H291" s="589"/>
      <c r="I291" s="589"/>
      <c r="J291" s="589"/>
      <c r="K291" s="589"/>
      <c r="L291" s="589"/>
      <c r="M291" s="589"/>
      <c r="N291" s="399"/>
      <c r="O291" s="400" t="s">
        <v>72</v>
      </c>
      <c r="P291" s="402"/>
      <c r="Q291" s="400" t="s">
        <v>347</v>
      </c>
      <c r="R291" s="402"/>
      <c r="S291" s="400" t="s">
        <v>96</v>
      </c>
      <c r="T291" s="401"/>
      <c r="U291" s="401"/>
      <c r="V291" s="401"/>
      <c r="W291" s="401"/>
      <c r="X291" s="402"/>
      <c r="Y291" s="400" t="s">
        <v>82</v>
      </c>
      <c r="Z291" s="401"/>
      <c r="AA291" s="401"/>
      <c r="AB291" s="401"/>
      <c r="AC291" s="401"/>
      <c r="AD291" s="402"/>
      <c r="AE291" s="401" t="s">
        <v>327</v>
      </c>
      <c r="AF291" s="401"/>
      <c r="AG291" s="401"/>
      <c r="AH291" s="402"/>
      <c r="AI291" s="456" t="s">
        <v>83</v>
      </c>
      <c r="AJ291" s="456"/>
      <c r="AK291" s="456"/>
      <c r="AL291" s="456"/>
      <c r="AM291" s="456"/>
      <c r="AN291" s="456"/>
      <c r="AO291" s="398" t="s">
        <v>176</v>
      </c>
      <c r="AP291" s="589"/>
      <c r="AQ291" s="589"/>
      <c r="AR291" s="589"/>
      <c r="AS291" s="589"/>
      <c r="AT291" s="589"/>
      <c r="AU291" s="589"/>
      <c r="AV291" s="589"/>
      <c r="AW291" s="589"/>
      <c r="AX291" s="589"/>
      <c r="AY291" s="589"/>
      <c r="AZ291" s="589"/>
      <c r="BA291" s="99"/>
    </row>
    <row r="292" spans="1:71" s="10" customFormat="1" ht="24.95" hidden="1" customHeight="1" x14ac:dyDescent="0.25">
      <c r="A292" s="99"/>
      <c r="B292" s="590"/>
      <c r="C292" s="590"/>
      <c r="D292" s="590"/>
      <c r="E292" s="590"/>
      <c r="F292" s="590"/>
      <c r="G292" s="590"/>
      <c r="H292" s="590"/>
      <c r="I292" s="590"/>
      <c r="J292" s="590"/>
      <c r="K292" s="590"/>
      <c r="L292" s="590"/>
      <c r="M292" s="590"/>
      <c r="N292" s="591"/>
      <c r="O292" s="455"/>
      <c r="P292" s="454"/>
      <c r="Q292" s="455"/>
      <c r="R292" s="454"/>
      <c r="S292" s="405"/>
      <c r="T292" s="404"/>
      <c r="U292" s="404"/>
      <c r="V292" s="404"/>
      <c r="W292" s="404"/>
      <c r="X292" s="406"/>
      <c r="Y292" s="405"/>
      <c r="Z292" s="404"/>
      <c r="AA292" s="404"/>
      <c r="AB292" s="404"/>
      <c r="AC292" s="404"/>
      <c r="AD292" s="406"/>
      <c r="AE292" s="453"/>
      <c r="AF292" s="453"/>
      <c r="AG292" s="453"/>
      <c r="AH292" s="454"/>
      <c r="AI292" s="456"/>
      <c r="AJ292" s="456"/>
      <c r="AK292" s="456"/>
      <c r="AL292" s="456"/>
      <c r="AM292" s="456"/>
      <c r="AN292" s="456"/>
      <c r="AO292" s="669"/>
      <c r="AP292" s="592"/>
      <c r="AQ292" s="592"/>
      <c r="AR292" s="592"/>
      <c r="AS292" s="592"/>
      <c r="AT292" s="592"/>
      <c r="AU292" s="592"/>
      <c r="AV292" s="592"/>
      <c r="AW292" s="592"/>
      <c r="AX292" s="592"/>
      <c r="AY292" s="592"/>
      <c r="AZ292" s="592"/>
      <c r="BA292" s="99"/>
    </row>
    <row r="293" spans="1:71" s="10" customFormat="1" ht="144.94999999999999" hidden="1" customHeight="1" x14ac:dyDescent="0.25">
      <c r="A293" s="99"/>
      <c r="B293" s="592"/>
      <c r="C293" s="592"/>
      <c r="D293" s="592"/>
      <c r="E293" s="592"/>
      <c r="F293" s="592"/>
      <c r="G293" s="592"/>
      <c r="H293" s="592"/>
      <c r="I293" s="592"/>
      <c r="J293" s="592"/>
      <c r="K293" s="592"/>
      <c r="L293" s="592"/>
      <c r="M293" s="592"/>
      <c r="N293" s="593"/>
      <c r="O293" s="405"/>
      <c r="P293" s="406"/>
      <c r="Q293" s="405"/>
      <c r="R293" s="406"/>
      <c r="S293" s="594" t="s">
        <v>97</v>
      </c>
      <c r="T293" s="595"/>
      <c r="U293" s="596"/>
      <c r="V293" s="594" t="s">
        <v>98</v>
      </c>
      <c r="W293" s="595"/>
      <c r="X293" s="596"/>
      <c r="Y293" s="594" t="s">
        <v>97</v>
      </c>
      <c r="Z293" s="595"/>
      <c r="AA293" s="596"/>
      <c r="AB293" s="594" t="s">
        <v>98</v>
      </c>
      <c r="AC293" s="595"/>
      <c r="AD293" s="596"/>
      <c r="AE293" s="404"/>
      <c r="AF293" s="404"/>
      <c r="AG293" s="404"/>
      <c r="AH293" s="406"/>
      <c r="AI293" s="594" t="s">
        <v>97</v>
      </c>
      <c r="AJ293" s="595"/>
      <c r="AK293" s="596"/>
      <c r="AL293" s="594" t="s">
        <v>98</v>
      </c>
      <c r="AM293" s="595"/>
      <c r="AN293" s="596"/>
      <c r="AO293" s="594" t="s">
        <v>378</v>
      </c>
      <c r="AP293" s="595"/>
      <c r="AQ293" s="596"/>
      <c r="AR293" s="594" t="s">
        <v>379</v>
      </c>
      <c r="AS293" s="595"/>
      <c r="AT293" s="596"/>
      <c r="AU293" s="594" t="s">
        <v>377</v>
      </c>
      <c r="AV293" s="595"/>
      <c r="AW293" s="596"/>
      <c r="AX293" s="594" t="s">
        <v>372</v>
      </c>
      <c r="AY293" s="595"/>
      <c r="AZ293" s="595"/>
      <c r="BA293" s="99"/>
      <c r="BM293" s="10" t="s">
        <v>26</v>
      </c>
      <c r="BS293" s="11"/>
    </row>
    <row r="294" spans="1:71" s="10" customFormat="1" ht="15" hidden="1" customHeight="1" thickBot="1" x14ac:dyDescent="0.3">
      <c r="A294" s="99"/>
      <c r="B294" s="387">
        <v>1</v>
      </c>
      <c r="C294" s="387"/>
      <c r="D294" s="387"/>
      <c r="E294" s="387"/>
      <c r="F294" s="387"/>
      <c r="G294" s="387"/>
      <c r="H294" s="387"/>
      <c r="I294" s="387"/>
      <c r="J294" s="387"/>
      <c r="K294" s="387"/>
      <c r="L294" s="387"/>
      <c r="M294" s="387"/>
      <c r="N294" s="388"/>
      <c r="O294" s="398">
        <v>2</v>
      </c>
      <c r="P294" s="589"/>
      <c r="Q294" s="599">
        <v>3</v>
      </c>
      <c r="R294" s="599"/>
      <c r="S294" s="599">
        <v>4</v>
      </c>
      <c r="T294" s="599"/>
      <c r="U294" s="599"/>
      <c r="V294" s="599">
        <v>5</v>
      </c>
      <c r="W294" s="599"/>
      <c r="X294" s="599"/>
      <c r="Y294" s="599">
        <v>6</v>
      </c>
      <c r="Z294" s="599"/>
      <c r="AA294" s="599"/>
      <c r="AB294" s="599">
        <v>7</v>
      </c>
      <c r="AC294" s="599"/>
      <c r="AD294" s="599"/>
      <c r="AE294" s="599">
        <v>8</v>
      </c>
      <c r="AF294" s="599"/>
      <c r="AG294" s="599"/>
      <c r="AH294" s="599"/>
      <c r="AI294" s="589">
        <v>9</v>
      </c>
      <c r="AJ294" s="589"/>
      <c r="AK294" s="399"/>
      <c r="AL294" s="398">
        <v>10</v>
      </c>
      <c r="AM294" s="589"/>
      <c r="AN294" s="399"/>
      <c r="AO294" s="398">
        <v>11</v>
      </c>
      <c r="AP294" s="589"/>
      <c r="AQ294" s="399"/>
      <c r="AR294" s="398">
        <v>12</v>
      </c>
      <c r="AS294" s="589"/>
      <c r="AT294" s="399"/>
      <c r="AU294" s="398">
        <v>13</v>
      </c>
      <c r="AV294" s="589"/>
      <c r="AW294" s="399"/>
      <c r="AX294" s="400">
        <v>14</v>
      </c>
      <c r="AY294" s="401"/>
      <c r="AZ294" s="401"/>
      <c r="BA294" s="99"/>
    </row>
    <row r="295" spans="1:71" s="10" customFormat="1" ht="66" hidden="1" customHeight="1" x14ac:dyDescent="0.25">
      <c r="A295" s="99"/>
      <c r="B295" s="598" t="s">
        <v>105</v>
      </c>
      <c r="C295" s="598"/>
      <c r="D295" s="598"/>
      <c r="E295" s="598"/>
      <c r="F295" s="598"/>
      <c r="G295" s="598"/>
      <c r="H295" s="598"/>
      <c r="I295" s="598"/>
      <c r="J295" s="598"/>
      <c r="K295" s="598"/>
      <c r="L295" s="598"/>
      <c r="M295" s="598"/>
      <c r="N295" s="670"/>
      <c r="O295" s="602" t="s">
        <v>221</v>
      </c>
      <c r="P295" s="603"/>
      <c r="Q295" s="580"/>
      <c r="R295" s="580"/>
      <c r="S295" s="580"/>
      <c r="T295" s="580"/>
      <c r="U295" s="580"/>
      <c r="V295" s="580"/>
      <c r="W295" s="580"/>
      <c r="X295" s="580"/>
      <c r="Y295" s="580"/>
      <c r="Z295" s="580"/>
      <c r="AA295" s="580"/>
      <c r="AB295" s="580"/>
      <c r="AC295" s="580"/>
      <c r="AD295" s="580"/>
      <c r="AE295" s="580"/>
      <c r="AF295" s="580"/>
      <c r="AG295" s="580"/>
      <c r="AH295" s="580"/>
      <c r="AI295" s="666"/>
      <c r="AJ295" s="667"/>
      <c r="AK295" s="668"/>
      <c r="AL295" s="666"/>
      <c r="AM295" s="667"/>
      <c r="AN295" s="668"/>
      <c r="AO295" s="666"/>
      <c r="AP295" s="667"/>
      <c r="AQ295" s="668"/>
      <c r="AR295" s="666"/>
      <c r="AS295" s="667"/>
      <c r="AT295" s="668"/>
      <c r="AU295" s="666"/>
      <c r="AV295" s="667"/>
      <c r="AW295" s="668"/>
      <c r="AX295" s="394"/>
      <c r="AY295" s="395"/>
      <c r="AZ295" s="397"/>
      <c r="BA295" s="98"/>
    </row>
    <row r="296" spans="1:71" s="10" customFormat="1" ht="18" hidden="1" customHeight="1" x14ac:dyDescent="0.25">
      <c r="A296" s="99"/>
      <c r="B296" s="583" t="s">
        <v>79</v>
      </c>
      <c r="C296" s="583"/>
      <c r="D296" s="583"/>
      <c r="E296" s="583"/>
      <c r="F296" s="583"/>
      <c r="G296" s="583"/>
      <c r="H296" s="583"/>
      <c r="I296" s="583"/>
      <c r="J296" s="583"/>
      <c r="K296" s="583"/>
      <c r="L296" s="583"/>
      <c r="M296" s="583"/>
      <c r="N296" s="584"/>
      <c r="O296" s="614" t="s">
        <v>222</v>
      </c>
      <c r="P296" s="615"/>
      <c r="Q296" s="587"/>
      <c r="R296" s="587"/>
      <c r="S296" s="587"/>
      <c r="T296" s="587"/>
      <c r="U296" s="587"/>
      <c r="V296" s="587"/>
      <c r="W296" s="587"/>
      <c r="X296" s="587"/>
      <c r="Y296" s="587"/>
      <c r="Z296" s="587"/>
      <c r="AA296" s="587"/>
      <c r="AB296" s="587"/>
      <c r="AC296" s="587"/>
      <c r="AD296" s="587"/>
      <c r="AE296" s="587"/>
      <c r="AF296" s="587"/>
      <c r="AG296" s="587"/>
      <c r="AH296" s="587"/>
      <c r="AI296" s="616"/>
      <c r="AJ296" s="387"/>
      <c r="AK296" s="388"/>
      <c r="AL296" s="616"/>
      <c r="AM296" s="387"/>
      <c r="AN296" s="388"/>
      <c r="AO296" s="616"/>
      <c r="AP296" s="387"/>
      <c r="AQ296" s="388"/>
      <c r="AR296" s="616"/>
      <c r="AS296" s="387"/>
      <c r="AT296" s="388"/>
      <c r="AU296" s="616"/>
      <c r="AV296" s="387"/>
      <c r="AW296" s="388"/>
      <c r="AX296" s="616"/>
      <c r="AY296" s="387"/>
      <c r="AZ296" s="617"/>
      <c r="BA296" s="98"/>
    </row>
    <row r="297" spans="1:71" s="10" customFormat="1" ht="18" hidden="1" customHeight="1" thickBot="1" x14ac:dyDescent="0.3">
      <c r="A297" s="99"/>
      <c r="B297" s="597" t="s">
        <v>80</v>
      </c>
      <c r="C297" s="597"/>
      <c r="D297" s="597"/>
      <c r="E297" s="597"/>
      <c r="F297" s="597"/>
      <c r="G297" s="597"/>
      <c r="H297" s="597"/>
      <c r="I297" s="597"/>
      <c r="J297" s="597"/>
      <c r="K297" s="597"/>
      <c r="L297" s="597"/>
      <c r="M297" s="597"/>
      <c r="N297" s="622"/>
      <c r="O297" s="610" t="s">
        <v>223</v>
      </c>
      <c r="P297" s="611"/>
      <c r="Q297" s="573"/>
      <c r="R297" s="573"/>
      <c r="S297" s="573"/>
      <c r="T297" s="573"/>
      <c r="U297" s="573"/>
      <c r="V297" s="573"/>
      <c r="W297" s="573"/>
      <c r="X297" s="573"/>
      <c r="Y297" s="573"/>
      <c r="Z297" s="573"/>
      <c r="AA297" s="573"/>
      <c r="AB297" s="573"/>
      <c r="AC297" s="573"/>
      <c r="AD297" s="573"/>
      <c r="AE297" s="573"/>
      <c r="AF297" s="573"/>
      <c r="AG297" s="573"/>
      <c r="AH297" s="573"/>
      <c r="AI297" s="612"/>
      <c r="AJ297" s="613"/>
      <c r="AK297" s="620"/>
      <c r="AL297" s="612"/>
      <c r="AM297" s="613"/>
      <c r="AN297" s="620"/>
      <c r="AO297" s="612"/>
      <c r="AP297" s="613"/>
      <c r="AQ297" s="620"/>
      <c r="AR297" s="612"/>
      <c r="AS297" s="613"/>
      <c r="AT297" s="620"/>
      <c r="AU297" s="612"/>
      <c r="AV297" s="613"/>
      <c r="AW297" s="620"/>
      <c r="AX297" s="612"/>
      <c r="AY297" s="613"/>
      <c r="AZ297" s="621"/>
      <c r="BA297" s="98"/>
    </row>
    <row r="298" spans="1:71" s="10" customFormat="1" ht="15" hidden="1" customHeight="1" x14ac:dyDescent="0.25">
      <c r="A298" s="98"/>
      <c r="B298" s="99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</row>
    <row r="299" spans="1:71" s="16" customFormat="1" ht="33" hidden="1" customHeight="1" x14ac:dyDescent="0.25">
      <c r="A299" s="146"/>
      <c r="B299" s="618" t="s">
        <v>270</v>
      </c>
      <c r="C299" s="619"/>
      <c r="D299" s="619"/>
      <c r="E299" s="619"/>
      <c r="F299" s="619"/>
      <c r="G299" s="619"/>
      <c r="H299" s="619"/>
      <c r="I299" s="619"/>
      <c r="J299" s="619"/>
      <c r="K299" s="619"/>
      <c r="L299" s="619"/>
      <c r="M299" s="619"/>
      <c r="N299" s="619"/>
      <c r="O299" s="619"/>
      <c r="P299" s="619"/>
      <c r="Q299" s="619"/>
      <c r="R299" s="619"/>
      <c r="S299" s="619"/>
      <c r="T299" s="619"/>
      <c r="U299" s="619"/>
      <c r="V299" s="619"/>
      <c r="W299" s="619"/>
      <c r="X299" s="619"/>
      <c r="Y299" s="619"/>
      <c r="Z299" s="619"/>
      <c r="AA299" s="619"/>
      <c r="AB299" s="619"/>
      <c r="AC299" s="619"/>
      <c r="AD299" s="619"/>
      <c r="AE299" s="619"/>
      <c r="AF299" s="619"/>
      <c r="AG299" s="619"/>
      <c r="AH299" s="619"/>
      <c r="AI299" s="619"/>
      <c r="AJ299" s="619"/>
      <c r="AK299" s="619"/>
      <c r="AL299" s="619"/>
      <c r="AM299" s="619"/>
      <c r="AN299" s="619"/>
      <c r="AO299" s="619"/>
      <c r="AP299" s="619"/>
      <c r="AQ299" s="619"/>
      <c r="AR299" s="619"/>
      <c r="AS299" s="619"/>
      <c r="AT299" s="619"/>
      <c r="AU299" s="619"/>
      <c r="AV299" s="619"/>
      <c r="AW299" s="619"/>
      <c r="AX299" s="619"/>
      <c r="AY299" s="619"/>
      <c r="AZ299" s="619"/>
      <c r="BA299" s="619"/>
      <c r="BB299" s="24"/>
      <c r="BC299" s="24"/>
      <c r="BD299" s="24"/>
      <c r="BE299" s="24"/>
    </row>
    <row r="300" spans="1:71" s="10" customFormat="1" ht="8.1" hidden="1" customHeight="1" x14ac:dyDescent="0.25">
      <c r="A300" s="98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98"/>
    </row>
    <row r="301" spans="1:71" s="10" customFormat="1" ht="24.95" hidden="1" customHeight="1" x14ac:dyDescent="0.25">
      <c r="A301" s="99"/>
      <c r="B301" s="589" t="s">
        <v>3</v>
      </c>
      <c r="C301" s="589"/>
      <c r="D301" s="589"/>
      <c r="E301" s="589"/>
      <c r="F301" s="589"/>
      <c r="G301" s="589"/>
      <c r="H301" s="589"/>
      <c r="I301" s="589"/>
      <c r="J301" s="589"/>
      <c r="K301" s="589"/>
      <c r="L301" s="589"/>
      <c r="M301" s="589"/>
      <c r="N301" s="399"/>
      <c r="O301" s="400" t="s">
        <v>72</v>
      </c>
      <c r="P301" s="402"/>
      <c r="Q301" s="400" t="s">
        <v>347</v>
      </c>
      <c r="R301" s="402"/>
      <c r="S301" s="400" t="s">
        <v>96</v>
      </c>
      <c r="T301" s="401"/>
      <c r="U301" s="401"/>
      <c r="V301" s="401"/>
      <c r="W301" s="401"/>
      <c r="X301" s="402"/>
      <c r="Y301" s="400" t="s">
        <v>82</v>
      </c>
      <c r="Z301" s="401"/>
      <c r="AA301" s="401"/>
      <c r="AB301" s="401"/>
      <c r="AC301" s="401"/>
      <c r="AD301" s="402"/>
      <c r="AE301" s="401" t="s">
        <v>327</v>
      </c>
      <c r="AF301" s="401"/>
      <c r="AG301" s="401"/>
      <c r="AH301" s="402"/>
      <c r="AI301" s="456" t="s">
        <v>83</v>
      </c>
      <c r="AJ301" s="456"/>
      <c r="AK301" s="456"/>
      <c r="AL301" s="456"/>
      <c r="AM301" s="456"/>
      <c r="AN301" s="456"/>
      <c r="AO301" s="398" t="s">
        <v>176</v>
      </c>
      <c r="AP301" s="589"/>
      <c r="AQ301" s="589"/>
      <c r="AR301" s="589"/>
      <c r="AS301" s="589"/>
      <c r="AT301" s="589"/>
      <c r="AU301" s="589"/>
      <c r="AV301" s="589"/>
      <c r="AW301" s="589"/>
      <c r="AX301" s="589"/>
      <c r="AY301" s="589"/>
      <c r="AZ301" s="589"/>
      <c r="BA301" s="99"/>
    </row>
    <row r="302" spans="1:71" s="10" customFormat="1" ht="24.95" hidden="1" customHeight="1" x14ac:dyDescent="0.25">
      <c r="A302" s="99"/>
      <c r="B302" s="590"/>
      <c r="C302" s="590"/>
      <c r="D302" s="590"/>
      <c r="E302" s="590"/>
      <c r="F302" s="590"/>
      <c r="G302" s="590"/>
      <c r="H302" s="590"/>
      <c r="I302" s="590"/>
      <c r="J302" s="590"/>
      <c r="K302" s="590"/>
      <c r="L302" s="590"/>
      <c r="M302" s="590"/>
      <c r="N302" s="591"/>
      <c r="O302" s="455"/>
      <c r="P302" s="454"/>
      <c r="Q302" s="455"/>
      <c r="R302" s="454"/>
      <c r="S302" s="405"/>
      <c r="T302" s="404"/>
      <c r="U302" s="404"/>
      <c r="V302" s="404"/>
      <c r="W302" s="404"/>
      <c r="X302" s="406"/>
      <c r="Y302" s="405"/>
      <c r="Z302" s="404"/>
      <c r="AA302" s="404"/>
      <c r="AB302" s="404"/>
      <c r="AC302" s="404"/>
      <c r="AD302" s="406"/>
      <c r="AE302" s="453"/>
      <c r="AF302" s="453"/>
      <c r="AG302" s="453"/>
      <c r="AH302" s="454"/>
      <c r="AI302" s="456"/>
      <c r="AJ302" s="456"/>
      <c r="AK302" s="456"/>
      <c r="AL302" s="456"/>
      <c r="AM302" s="456"/>
      <c r="AN302" s="456"/>
      <c r="AO302" s="669"/>
      <c r="AP302" s="592"/>
      <c r="AQ302" s="592"/>
      <c r="AR302" s="592"/>
      <c r="AS302" s="592"/>
      <c r="AT302" s="592"/>
      <c r="AU302" s="592"/>
      <c r="AV302" s="592"/>
      <c r="AW302" s="592"/>
      <c r="AX302" s="592"/>
      <c r="AY302" s="592"/>
      <c r="AZ302" s="592"/>
      <c r="BA302" s="99"/>
    </row>
    <row r="303" spans="1:71" s="10" customFormat="1" ht="144.94999999999999" hidden="1" customHeight="1" x14ac:dyDescent="0.25">
      <c r="A303" s="99"/>
      <c r="B303" s="592"/>
      <c r="C303" s="592"/>
      <c r="D303" s="592"/>
      <c r="E303" s="592"/>
      <c r="F303" s="592"/>
      <c r="G303" s="592"/>
      <c r="H303" s="592"/>
      <c r="I303" s="592"/>
      <c r="J303" s="592"/>
      <c r="K303" s="592"/>
      <c r="L303" s="592"/>
      <c r="M303" s="592"/>
      <c r="N303" s="593"/>
      <c r="O303" s="405"/>
      <c r="P303" s="406"/>
      <c r="Q303" s="405"/>
      <c r="R303" s="406"/>
      <c r="S303" s="594" t="s">
        <v>97</v>
      </c>
      <c r="T303" s="595"/>
      <c r="U303" s="596"/>
      <c r="V303" s="594" t="s">
        <v>98</v>
      </c>
      <c r="W303" s="595"/>
      <c r="X303" s="596"/>
      <c r="Y303" s="594" t="s">
        <v>97</v>
      </c>
      <c r="Z303" s="595"/>
      <c r="AA303" s="596"/>
      <c r="AB303" s="594" t="s">
        <v>98</v>
      </c>
      <c r="AC303" s="595"/>
      <c r="AD303" s="596"/>
      <c r="AE303" s="404"/>
      <c r="AF303" s="404"/>
      <c r="AG303" s="404"/>
      <c r="AH303" s="406"/>
      <c r="AI303" s="594" t="s">
        <v>97</v>
      </c>
      <c r="AJ303" s="595"/>
      <c r="AK303" s="596"/>
      <c r="AL303" s="594" t="s">
        <v>98</v>
      </c>
      <c r="AM303" s="595"/>
      <c r="AN303" s="596"/>
      <c r="AO303" s="594" t="s">
        <v>378</v>
      </c>
      <c r="AP303" s="595"/>
      <c r="AQ303" s="596"/>
      <c r="AR303" s="594" t="s">
        <v>379</v>
      </c>
      <c r="AS303" s="595"/>
      <c r="AT303" s="596"/>
      <c r="AU303" s="594" t="s">
        <v>377</v>
      </c>
      <c r="AV303" s="595"/>
      <c r="AW303" s="596"/>
      <c r="AX303" s="594" t="s">
        <v>372</v>
      </c>
      <c r="AY303" s="595"/>
      <c r="AZ303" s="595"/>
      <c r="BA303" s="99"/>
      <c r="BM303" s="10" t="s">
        <v>26</v>
      </c>
      <c r="BS303" s="11"/>
    </row>
    <row r="304" spans="1:71" s="10" customFormat="1" ht="15" hidden="1" customHeight="1" thickBot="1" x14ac:dyDescent="0.3">
      <c r="A304" s="99"/>
      <c r="B304" s="387">
        <v>1</v>
      </c>
      <c r="C304" s="387"/>
      <c r="D304" s="387"/>
      <c r="E304" s="387"/>
      <c r="F304" s="387"/>
      <c r="G304" s="387"/>
      <c r="H304" s="387"/>
      <c r="I304" s="387"/>
      <c r="J304" s="387"/>
      <c r="K304" s="387"/>
      <c r="L304" s="387"/>
      <c r="M304" s="387"/>
      <c r="N304" s="388"/>
      <c r="O304" s="398">
        <v>2</v>
      </c>
      <c r="P304" s="589"/>
      <c r="Q304" s="599">
        <v>3</v>
      </c>
      <c r="R304" s="599"/>
      <c r="S304" s="599">
        <v>4</v>
      </c>
      <c r="T304" s="599"/>
      <c r="U304" s="599"/>
      <c r="V304" s="599">
        <v>5</v>
      </c>
      <c r="W304" s="599"/>
      <c r="X304" s="599"/>
      <c r="Y304" s="599">
        <v>6</v>
      </c>
      <c r="Z304" s="599"/>
      <c r="AA304" s="599"/>
      <c r="AB304" s="599">
        <v>7</v>
      </c>
      <c r="AC304" s="599"/>
      <c r="AD304" s="599"/>
      <c r="AE304" s="599">
        <v>8</v>
      </c>
      <c r="AF304" s="599"/>
      <c r="AG304" s="599"/>
      <c r="AH304" s="599"/>
      <c r="AI304" s="589">
        <v>9</v>
      </c>
      <c r="AJ304" s="589"/>
      <c r="AK304" s="399"/>
      <c r="AL304" s="398">
        <v>10</v>
      </c>
      <c r="AM304" s="589"/>
      <c r="AN304" s="399"/>
      <c r="AO304" s="398">
        <v>11</v>
      </c>
      <c r="AP304" s="589"/>
      <c r="AQ304" s="399"/>
      <c r="AR304" s="398">
        <v>12</v>
      </c>
      <c r="AS304" s="589"/>
      <c r="AT304" s="399"/>
      <c r="AU304" s="398">
        <v>13</v>
      </c>
      <c r="AV304" s="589"/>
      <c r="AW304" s="399"/>
      <c r="AX304" s="400">
        <v>14</v>
      </c>
      <c r="AY304" s="401"/>
      <c r="AZ304" s="401"/>
      <c r="BA304" s="99"/>
    </row>
    <row r="305" spans="1:63" s="10" customFormat="1" ht="66" hidden="1" customHeight="1" x14ac:dyDescent="0.25">
      <c r="A305" s="99"/>
      <c r="B305" s="598" t="s">
        <v>105</v>
      </c>
      <c r="C305" s="598"/>
      <c r="D305" s="598"/>
      <c r="E305" s="598"/>
      <c r="F305" s="598"/>
      <c r="G305" s="598"/>
      <c r="H305" s="598"/>
      <c r="I305" s="598"/>
      <c r="J305" s="598"/>
      <c r="K305" s="598"/>
      <c r="L305" s="598"/>
      <c r="M305" s="598"/>
      <c r="N305" s="598"/>
      <c r="O305" s="602" t="s">
        <v>221</v>
      </c>
      <c r="P305" s="603"/>
      <c r="Q305" s="580"/>
      <c r="R305" s="580"/>
      <c r="S305" s="580"/>
      <c r="T305" s="580"/>
      <c r="U305" s="580"/>
      <c r="V305" s="580"/>
      <c r="W305" s="580"/>
      <c r="X305" s="580"/>
      <c r="Y305" s="580"/>
      <c r="Z305" s="580"/>
      <c r="AA305" s="580"/>
      <c r="AB305" s="580"/>
      <c r="AC305" s="580"/>
      <c r="AD305" s="580"/>
      <c r="AE305" s="580"/>
      <c r="AF305" s="580"/>
      <c r="AG305" s="580"/>
      <c r="AH305" s="580"/>
      <c r="AI305" s="666"/>
      <c r="AJ305" s="667"/>
      <c r="AK305" s="668"/>
      <c r="AL305" s="666"/>
      <c r="AM305" s="667"/>
      <c r="AN305" s="668"/>
      <c r="AO305" s="666"/>
      <c r="AP305" s="667"/>
      <c r="AQ305" s="668"/>
      <c r="AR305" s="666"/>
      <c r="AS305" s="667"/>
      <c r="AT305" s="668"/>
      <c r="AU305" s="666"/>
      <c r="AV305" s="667"/>
      <c r="AW305" s="668"/>
      <c r="AX305" s="394"/>
      <c r="AY305" s="395"/>
      <c r="AZ305" s="397"/>
      <c r="BA305" s="98"/>
    </row>
    <row r="306" spans="1:63" s="10" customFormat="1" ht="18" hidden="1" customHeight="1" x14ac:dyDescent="0.25">
      <c r="A306" s="99"/>
      <c r="B306" s="583" t="s">
        <v>79</v>
      </c>
      <c r="C306" s="583"/>
      <c r="D306" s="583"/>
      <c r="E306" s="583"/>
      <c r="F306" s="583"/>
      <c r="G306" s="583"/>
      <c r="H306" s="583"/>
      <c r="I306" s="583"/>
      <c r="J306" s="583"/>
      <c r="K306" s="583"/>
      <c r="L306" s="583"/>
      <c r="M306" s="583"/>
      <c r="N306" s="583"/>
      <c r="O306" s="614" t="s">
        <v>222</v>
      </c>
      <c r="P306" s="615"/>
      <c r="Q306" s="587"/>
      <c r="R306" s="587"/>
      <c r="S306" s="587"/>
      <c r="T306" s="587"/>
      <c r="U306" s="587"/>
      <c r="V306" s="587"/>
      <c r="W306" s="587"/>
      <c r="X306" s="587"/>
      <c r="Y306" s="587"/>
      <c r="Z306" s="587"/>
      <c r="AA306" s="587"/>
      <c r="AB306" s="587"/>
      <c r="AC306" s="587"/>
      <c r="AD306" s="587"/>
      <c r="AE306" s="587"/>
      <c r="AF306" s="587"/>
      <c r="AG306" s="587"/>
      <c r="AH306" s="587"/>
      <c r="AI306" s="616"/>
      <c r="AJ306" s="387"/>
      <c r="AK306" s="388"/>
      <c r="AL306" s="616"/>
      <c r="AM306" s="387"/>
      <c r="AN306" s="388"/>
      <c r="AO306" s="616"/>
      <c r="AP306" s="387"/>
      <c r="AQ306" s="388"/>
      <c r="AR306" s="616"/>
      <c r="AS306" s="387"/>
      <c r="AT306" s="388"/>
      <c r="AU306" s="616"/>
      <c r="AV306" s="387"/>
      <c r="AW306" s="388"/>
      <c r="AX306" s="616"/>
      <c r="AY306" s="387"/>
      <c r="AZ306" s="617"/>
      <c r="BA306" s="98"/>
    </row>
    <row r="307" spans="1:63" s="10" customFormat="1" ht="18" hidden="1" customHeight="1" thickBot="1" x14ac:dyDescent="0.3">
      <c r="A307" s="99"/>
      <c r="B307" s="597" t="s">
        <v>80</v>
      </c>
      <c r="C307" s="597"/>
      <c r="D307" s="597"/>
      <c r="E307" s="597"/>
      <c r="F307" s="597"/>
      <c r="G307" s="597"/>
      <c r="H307" s="597"/>
      <c r="I307" s="597"/>
      <c r="J307" s="597"/>
      <c r="K307" s="597"/>
      <c r="L307" s="597"/>
      <c r="M307" s="597"/>
      <c r="N307" s="597"/>
      <c r="O307" s="610" t="s">
        <v>223</v>
      </c>
      <c r="P307" s="611"/>
      <c r="Q307" s="573"/>
      <c r="R307" s="573"/>
      <c r="S307" s="573"/>
      <c r="T307" s="573"/>
      <c r="U307" s="573"/>
      <c r="V307" s="573"/>
      <c r="W307" s="573"/>
      <c r="X307" s="573"/>
      <c r="Y307" s="573"/>
      <c r="Z307" s="573"/>
      <c r="AA307" s="573"/>
      <c r="AB307" s="573"/>
      <c r="AC307" s="573"/>
      <c r="AD307" s="573"/>
      <c r="AE307" s="573"/>
      <c r="AF307" s="573"/>
      <c r="AG307" s="573"/>
      <c r="AH307" s="573"/>
      <c r="AI307" s="612"/>
      <c r="AJ307" s="613"/>
      <c r="AK307" s="620"/>
      <c r="AL307" s="612"/>
      <c r="AM307" s="613"/>
      <c r="AN307" s="620"/>
      <c r="AO307" s="612"/>
      <c r="AP307" s="613"/>
      <c r="AQ307" s="620"/>
      <c r="AR307" s="612"/>
      <c r="AS307" s="613"/>
      <c r="AT307" s="620"/>
      <c r="AU307" s="612"/>
      <c r="AV307" s="613"/>
      <c r="AW307" s="620"/>
      <c r="AX307" s="612"/>
      <c r="AY307" s="613"/>
      <c r="AZ307" s="621"/>
      <c r="BA307" s="98"/>
    </row>
    <row r="308" spans="1:63" s="10" customFormat="1" ht="15" hidden="1" customHeight="1" x14ac:dyDescent="0.25">
      <c r="A308" s="98"/>
      <c r="B308" s="99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</row>
    <row r="309" spans="1:63" s="10" customFormat="1" ht="18" hidden="1" customHeight="1" x14ac:dyDescent="0.25">
      <c r="A309" s="98"/>
      <c r="B309" s="460" t="s">
        <v>106</v>
      </c>
      <c r="C309" s="460"/>
      <c r="D309" s="460"/>
      <c r="E309" s="460"/>
      <c r="F309" s="460"/>
      <c r="G309" s="460"/>
      <c r="H309" s="460"/>
      <c r="I309" s="460"/>
      <c r="J309" s="460"/>
      <c r="K309" s="460"/>
      <c r="L309" s="460"/>
      <c r="M309" s="460"/>
      <c r="N309" s="460"/>
      <c r="O309" s="460"/>
      <c r="P309" s="460"/>
      <c r="Q309" s="460"/>
      <c r="R309" s="460"/>
      <c r="S309" s="460"/>
      <c r="T309" s="460"/>
      <c r="U309" s="460"/>
      <c r="V309" s="460"/>
      <c r="W309" s="460"/>
      <c r="X309" s="460"/>
      <c r="Y309" s="460"/>
      <c r="Z309" s="460"/>
      <c r="AA309" s="460"/>
      <c r="AB309" s="460"/>
      <c r="AC309" s="460"/>
      <c r="AD309" s="460"/>
      <c r="AE309" s="460"/>
      <c r="AF309" s="460"/>
      <c r="AG309" s="460"/>
      <c r="AH309" s="460"/>
      <c r="AI309" s="460"/>
      <c r="AJ309" s="460"/>
      <c r="AK309" s="460"/>
      <c r="AL309" s="460"/>
      <c r="AM309" s="460"/>
      <c r="AN309" s="460"/>
      <c r="AO309" s="460"/>
      <c r="AP309" s="460"/>
      <c r="AQ309" s="460"/>
      <c r="AR309" s="460"/>
      <c r="AS309" s="460"/>
      <c r="AT309" s="460"/>
      <c r="AU309" s="460"/>
      <c r="AV309" s="460"/>
      <c r="AW309" s="460"/>
      <c r="AX309" s="460"/>
      <c r="AY309" s="460"/>
      <c r="AZ309" s="460"/>
      <c r="BA309" s="98"/>
    </row>
    <row r="310" spans="1:63" s="10" customFormat="1" ht="33" hidden="1" customHeight="1" x14ac:dyDescent="0.25">
      <c r="A310" s="98"/>
      <c r="B310" s="460" t="s">
        <v>418</v>
      </c>
      <c r="C310" s="460"/>
      <c r="D310" s="460"/>
      <c r="E310" s="460"/>
      <c r="F310" s="460"/>
      <c r="G310" s="460"/>
      <c r="H310" s="460"/>
      <c r="I310" s="460"/>
      <c r="J310" s="460"/>
      <c r="K310" s="460"/>
      <c r="L310" s="460"/>
      <c r="M310" s="460"/>
      <c r="N310" s="460"/>
      <c r="O310" s="460"/>
      <c r="P310" s="460"/>
      <c r="Q310" s="460"/>
      <c r="R310" s="460"/>
      <c r="S310" s="460"/>
      <c r="T310" s="460"/>
      <c r="U310" s="460"/>
      <c r="V310" s="460"/>
      <c r="W310" s="460"/>
      <c r="X310" s="460"/>
      <c r="Y310" s="460"/>
      <c r="Z310" s="460"/>
      <c r="AA310" s="460"/>
      <c r="AB310" s="460"/>
      <c r="AC310" s="460"/>
      <c r="AD310" s="460"/>
      <c r="AE310" s="460"/>
      <c r="AF310" s="460"/>
      <c r="AG310" s="460"/>
      <c r="AH310" s="460"/>
      <c r="AI310" s="460"/>
      <c r="AJ310" s="460"/>
      <c r="AK310" s="460"/>
      <c r="AL310" s="460"/>
      <c r="AM310" s="460"/>
      <c r="AN310" s="460"/>
      <c r="AO310" s="460"/>
      <c r="AP310" s="460"/>
      <c r="AQ310" s="460"/>
      <c r="AR310" s="460"/>
      <c r="AS310" s="460"/>
      <c r="AT310" s="460"/>
      <c r="AU310" s="460"/>
      <c r="AV310" s="460"/>
      <c r="AW310" s="460"/>
      <c r="AX310" s="460"/>
      <c r="AY310" s="460"/>
      <c r="AZ310" s="460"/>
      <c r="BA310" s="98"/>
    </row>
    <row r="311" spans="1:63" s="10" customFormat="1" ht="8.1" hidden="1" customHeight="1" x14ac:dyDescent="0.25">
      <c r="A311" s="98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98"/>
    </row>
    <row r="312" spans="1:63" s="10" customFormat="1" ht="24.95" hidden="1" customHeight="1" x14ac:dyDescent="0.25">
      <c r="A312" s="99"/>
      <c r="B312" s="589" t="s">
        <v>3</v>
      </c>
      <c r="C312" s="589"/>
      <c r="D312" s="589"/>
      <c r="E312" s="589"/>
      <c r="F312" s="589"/>
      <c r="G312" s="589"/>
      <c r="H312" s="589"/>
      <c r="I312" s="589"/>
      <c r="J312" s="589"/>
      <c r="K312" s="589"/>
      <c r="L312" s="589"/>
      <c r="M312" s="589"/>
      <c r="N312" s="589"/>
      <c r="O312" s="589"/>
      <c r="P312" s="589"/>
      <c r="Q312" s="589"/>
      <c r="R312" s="399"/>
      <c r="S312" s="401" t="s">
        <v>72</v>
      </c>
      <c r="T312" s="402"/>
      <c r="U312" s="400" t="s">
        <v>347</v>
      </c>
      <c r="V312" s="402"/>
      <c r="W312" s="400" t="s">
        <v>96</v>
      </c>
      <c r="X312" s="401"/>
      <c r="Y312" s="401"/>
      <c r="Z312" s="401"/>
      <c r="AA312" s="401"/>
      <c r="AB312" s="402"/>
      <c r="AC312" s="456" t="s">
        <v>326</v>
      </c>
      <c r="AD312" s="456"/>
      <c r="AE312" s="456"/>
      <c r="AF312" s="456"/>
      <c r="AG312" s="456"/>
      <c r="AH312" s="456"/>
      <c r="AI312" s="456" t="s">
        <v>83</v>
      </c>
      <c r="AJ312" s="456"/>
      <c r="AK312" s="456"/>
      <c r="AL312" s="456"/>
      <c r="AM312" s="456"/>
      <c r="AN312" s="456"/>
      <c r="AO312" s="589" t="s">
        <v>176</v>
      </c>
      <c r="AP312" s="589"/>
      <c r="AQ312" s="589"/>
      <c r="AR312" s="589"/>
      <c r="AS312" s="589"/>
      <c r="AT312" s="589"/>
      <c r="AU312" s="589"/>
      <c r="AV312" s="589"/>
      <c r="AW312" s="589"/>
      <c r="AX312" s="589"/>
      <c r="AY312" s="589"/>
      <c r="AZ312" s="589"/>
      <c r="BA312" s="98"/>
    </row>
    <row r="313" spans="1:63" s="10" customFormat="1" ht="24.95" hidden="1" customHeight="1" x14ac:dyDescent="0.25">
      <c r="A313" s="99"/>
      <c r="B313" s="590"/>
      <c r="C313" s="590"/>
      <c r="D313" s="590"/>
      <c r="E313" s="590"/>
      <c r="F313" s="590"/>
      <c r="G313" s="590"/>
      <c r="H313" s="590"/>
      <c r="I313" s="590"/>
      <c r="J313" s="590"/>
      <c r="K313" s="590"/>
      <c r="L313" s="590"/>
      <c r="M313" s="590"/>
      <c r="N313" s="590"/>
      <c r="O313" s="590"/>
      <c r="P313" s="590"/>
      <c r="Q313" s="590"/>
      <c r="R313" s="591"/>
      <c r="S313" s="453"/>
      <c r="T313" s="454"/>
      <c r="U313" s="455"/>
      <c r="V313" s="454"/>
      <c r="W313" s="405"/>
      <c r="X313" s="404"/>
      <c r="Y313" s="404"/>
      <c r="Z313" s="404"/>
      <c r="AA313" s="404"/>
      <c r="AB313" s="406"/>
      <c r="AC313" s="456"/>
      <c r="AD313" s="456"/>
      <c r="AE313" s="456"/>
      <c r="AF313" s="456"/>
      <c r="AG313" s="456"/>
      <c r="AH313" s="456"/>
      <c r="AI313" s="456"/>
      <c r="AJ313" s="456"/>
      <c r="AK313" s="456"/>
      <c r="AL313" s="456"/>
      <c r="AM313" s="456"/>
      <c r="AN313" s="456"/>
      <c r="AO313" s="592"/>
      <c r="AP313" s="592"/>
      <c r="AQ313" s="592"/>
      <c r="AR313" s="592"/>
      <c r="AS313" s="592"/>
      <c r="AT313" s="592"/>
      <c r="AU313" s="592"/>
      <c r="AV313" s="592"/>
      <c r="AW313" s="592"/>
      <c r="AX313" s="592"/>
      <c r="AY313" s="592"/>
      <c r="AZ313" s="592"/>
      <c r="BA313" s="98"/>
    </row>
    <row r="314" spans="1:63" s="10" customFormat="1" ht="150" hidden="1" customHeight="1" x14ac:dyDescent="0.25">
      <c r="A314" s="99"/>
      <c r="B314" s="592"/>
      <c r="C314" s="592"/>
      <c r="D314" s="592"/>
      <c r="E314" s="592"/>
      <c r="F314" s="592"/>
      <c r="G314" s="592"/>
      <c r="H314" s="592"/>
      <c r="I314" s="592"/>
      <c r="J314" s="592"/>
      <c r="K314" s="592"/>
      <c r="L314" s="592"/>
      <c r="M314" s="592"/>
      <c r="N314" s="592"/>
      <c r="O314" s="592"/>
      <c r="P314" s="592"/>
      <c r="Q314" s="592"/>
      <c r="R314" s="593"/>
      <c r="S314" s="404"/>
      <c r="T314" s="406"/>
      <c r="U314" s="405"/>
      <c r="V314" s="406"/>
      <c r="W314" s="594" t="s">
        <v>97</v>
      </c>
      <c r="X314" s="595"/>
      <c r="Y314" s="596"/>
      <c r="Z314" s="594" t="s">
        <v>98</v>
      </c>
      <c r="AA314" s="595"/>
      <c r="AB314" s="596"/>
      <c r="AC314" s="594" t="s">
        <v>97</v>
      </c>
      <c r="AD314" s="595"/>
      <c r="AE314" s="596"/>
      <c r="AF314" s="594" t="s">
        <v>98</v>
      </c>
      <c r="AG314" s="595"/>
      <c r="AH314" s="596"/>
      <c r="AI314" s="594" t="s">
        <v>97</v>
      </c>
      <c r="AJ314" s="595"/>
      <c r="AK314" s="596"/>
      <c r="AL314" s="594" t="s">
        <v>98</v>
      </c>
      <c r="AM314" s="595"/>
      <c r="AN314" s="596"/>
      <c r="AO314" s="594" t="s">
        <v>368</v>
      </c>
      <c r="AP314" s="595"/>
      <c r="AQ314" s="596"/>
      <c r="AR314" s="594" t="s">
        <v>370</v>
      </c>
      <c r="AS314" s="595"/>
      <c r="AT314" s="596"/>
      <c r="AU314" s="594" t="s">
        <v>366</v>
      </c>
      <c r="AV314" s="595"/>
      <c r="AW314" s="596"/>
      <c r="AX314" s="594" t="s">
        <v>367</v>
      </c>
      <c r="AY314" s="595"/>
      <c r="AZ314" s="595"/>
      <c r="BA314" s="98"/>
      <c r="BK314" s="10" t="s">
        <v>26</v>
      </c>
    </row>
    <row r="315" spans="1:63" s="10" customFormat="1" ht="15" hidden="1" customHeight="1" thickBot="1" x14ac:dyDescent="0.3">
      <c r="A315" s="99"/>
      <c r="B315" s="387">
        <v>1</v>
      </c>
      <c r="C315" s="387"/>
      <c r="D315" s="387"/>
      <c r="E315" s="387"/>
      <c r="F315" s="387"/>
      <c r="G315" s="387"/>
      <c r="H315" s="387"/>
      <c r="I315" s="387"/>
      <c r="J315" s="387"/>
      <c r="K315" s="387"/>
      <c r="L315" s="387"/>
      <c r="M315" s="387"/>
      <c r="N315" s="387"/>
      <c r="O315" s="387"/>
      <c r="P315" s="387"/>
      <c r="Q315" s="387"/>
      <c r="R315" s="388"/>
      <c r="S315" s="589">
        <v>2</v>
      </c>
      <c r="T315" s="589"/>
      <c r="U315" s="599">
        <v>3</v>
      </c>
      <c r="V315" s="599"/>
      <c r="W315" s="398">
        <v>4</v>
      </c>
      <c r="X315" s="589"/>
      <c r="Y315" s="589"/>
      <c r="Z315" s="599">
        <v>5</v>
      </c>
      <c r="AA315" s="599"/>
      <c r="AB315" s="599"/>
      <c r="AC315" s="599">
        <v>6</v>
      </c>
      <c r="AD315" s="599"/>
      <c r="AE315" s="599"/>
      <c r="AF315" s="599">
        <v>7</v>
      </c>
      <c r="AG315" s="599"/>
      <c r="AH315" s="599"/>
      <c r="AI315" s="599">
        <v>8</v>
      </c>
      <c r="AJ315" s="599"/>
      <c r="AK315" s="599"/>
      <c r="AL315" s="599">
        <v>9</v>
      </c>
      <c r="AM315" s="599"/>
      <c r="AN315" s="599"/>
      <c r="AO315" s="599">
        <v>10</v>
      </c>
      <c r="AP315" s="599"/>
      <c r="AQ315" s="599"/>
      <c r="AR315" s="599">
        <v>11</v>
      </c>
      <c r="AS315" s="599"/>
      <c r="AT315" s="599"/>
      <c r="AU315" s="600">
        <v>12</v>
      </c>
      <c r="AV315" s="600"/>
      <c r="AW315" s="600"/>
      <c r="AX315" s="401">
        <v>13</v>
      </c>
      <c r="AY315" s="401"/>
      <c r="AZ315" s="401"/>
      <c r="BA315" s="98"/>
    </row>
    <row r="316" spans="1:63" s="10" customFormat="1" ht="33" hidden="1" customHeight="1" x14ac:dyDescent="0.25">
      <c r="A316" s="99"/>
      <c r="B316" s="598" t="s">
        <v>107</v>
      </c>
      <c r="C316" s="598"/>
      <c r="D316" s="598"/>
      <c r="E316" s="598"/>
      <c r="F316" s="598"/>
      <c r="G316" s="598"/>
      <c r="H316" s="598"/>
      <c r="I316" s="598"/>
      <c r="J316" s="598"/>
      <c r="K316" s="598"/>
      <c r="L316" s="598"/>
      <c r="M316" s="598"/>
      <c r="N316" s="598"/>
      <c r="O316" s="598"/>
      <c r="P316" s="598"/>
      <c r="Q316" s="598"/>
      <c r="R316" s="598"/>
      <c r="S316" s="578" t="s">
        <v>221</v>
      </c>
      <c r="T316" s="579"/>
      <c r="U316" s="580"/>
      <c r="V316" s="580"/>
      <c r="W316" s="580"/>
      <c r="X316" s="580"/>
      <c r="Y316" s="580"/>
      <c r="Z316" s="580"/>
      <c r="AA316" s="580"/>
      <c r="AB316" s="580"/>
      <c r="AC316" s="580"/>
      <c r="AD316" s="580"/>
      <c r="AE316" s="580"/>
      <c r="AF316" s="580"/>
      <c r="AG316" s="580"/>
      <c r="AH316" s="580"/>
      <c r="AI316" s="580"/>
      <c r="AJ316" s="580"/>
      <c r="AK316" s="580"/>
      <c r="AL316" s="580"/>
      <c r="AM316" s="580"/>
      <c r="AN316" s="580"/>
      <c r="AO316" s="580"/>
      <c r="AP316" s="580"/>
      <c r="AQ316" s="580"/>
      <c r="AR316" s="580"/>
      <c r="AS316" s="580"/>
      <c r="AT316" s="580"/>
      <c r="AU316" s="581"/>
      <c r="AV316" s="581"/>
      <c r="AW316" s="581"/>
      <c r="AX316" s="581"/>
      <c r="AY316" s="581"/>
      <c r="AZ316" s="582"/>
      <c r="BA316" s="98"/>
    </row>
    <row r="317" spans="1:63" s="10" customFormat="1" ht="18" hidden="1" customHeight="1" x14ac:dyDescent="0.25">
      <c r="A317" s="99"/>
      <c r="B317" s="583" t="s">
        <v>79</v>
      </c>
      <c r="C317" s="583"/>
      <c r="D317" s="583"/>
      <c r="E317" s="583"/>
      <c r="F317" s="583"/>
      <c r="G317" s="583"/>
      <c r="H317" s="583"/>
      <c r="I317" s="583"/>
      <c r="J317" s="583"/>
      <c r="K317" s="583"/>
      <c r="L317" s="583"/>
      <c r="M317" s="583"/>
      <c r="N317" s="583"/>
      <c r="O317" s="583"/>
      <c r="P317" s="583"/>
      <c r="Q317" s="583"/>
      <c r="R317" s="583"/>
      <c r="S317" s="585" t="s">
        <v>222</v>
      </c>
      <c r="T317" s="586"/>
      <c r="U317" s="587"/>
      <c r="V317" s="587"/>
      <c r="W317" s="587"/>
      <c r="X317" s="587"/>
      <c r="Y317" s="587"/>
      <c r="Z317" s="587"/>
      <c r="AA317" s="587"/>
      <c r="AB317" s="587"/>
      <c r="AC317" s="587"/>
      <c r="AD317" s="587"/>
      <c r="AE317" s="587"/>
      <c r="AF317" s="587"/>
      <c r="AG317" s="587"/>
      <c r="AH317" s="587"/>
      <c r="AI317" s="587"/>
      <c r="AJ317" s="587"/>
      <c r="AK317" s="587"/>
      <c r="AL317" s="587"/>
      <c r="AM317" s="587"/>
      <c r="AN317" s="587"/>
      <c r="AO317" s="587"/>
      <c r="AP317" s="587"/>
      <c r="AQ317" s="587"/>
      <c r="AR317" s="587"/>
      <c r="AS317" s="587"/>
      <c r="AT317" s="587"/>
      <c r="AU317" s="456"/>
      <c r="AV317" s="456"/>
      <c r="AW317" s="456"/>
      <c r="AX317" s="456"/>
      <c r="AY317" s="456"/>
      <c r="AZ317" s="588"/>
      <c r="BA317" s="98"/>
    </row>
    <row r="318" spans="1:63" s="10" customFormat="1" ht="18" hidden="1" customHeight="1" x14ac:dyDescent="0.25">
      <c r="A318" s="99"/>
      <c r="B318" s="597" t="s">
        <v>80</v>
      </c>
      <c r="C318" s="597"/>
      <c r="D318" s="597"/>
      <c r="E318" s="597"/>
      <c r="F318" s="597"/>
      <c r="G318" s="597"/>
      <c r="H318" s="597"/>
      <c r="I318" s="597"/>
      <c r="J318" s="597"/>
      <c r="K318" s="597"/>
      <c r="L318" s="597"/>
      <c r="M318" s="597"/>
      <c r="N318" s="597"/>
      <c r="O318" s="597"/>
      <c r="P318" s="597"/>
      <c r="Q318" s="597"/>
      <c r="R318" s="597"/>
      <c r="S318" s="585" t="s">
        <v>223</v>
      </c>
      <c r="T318" s="586"/>
      <c r="U318" s="587"/>
      <c r="V318" s="587"/>
      <c r="W318" s="587"/>
      <c r="X318" s="587"/>
      <c r="Y318" s="587"/>
      <c r="Z318" s="587"/>
      <c r="AA318" s="587"/>
      <c r="AB318" s="587"/>
      <c r="AC318" s="587"/>
      <c r="AD318" s="587"/>
      <c r="AE318" s="587"/>
      <c r="AF318" s="587"/>
      <c r="AG318" s="587"/>
      <c r="AH318" s="587"/>
      <c r="AI318" s="587"/>
      <c r="AJ318" s="587"/>
      <c r="AK318" s="587"/>
      <c r="AL318" s="587"/>
      <c r="AM318" s="587"/>
      <c r="AN318" s="587"/>
      <c r="AO318" s="587"/>
      <c r="AP318" s="587"/>
      <c r="AQ318" s="587"/>
      <c r="AR318" s="587"/>
      <c r="AS318" s="587"/>
      <c r="AT318" s="587"/>
      <c r="AU318" s="456"/>
      <c r="AV318" s="456"/>
      <c r="AW318" s="456"/>
      <c r="AX318" s="456"/>
      <c r="AY318" s="456"/>
      <c r="AZ318" s="588"/>
      <c r="BA318" s="98"/>
    </row>
    <row r="319" spans="1:63" s="10" customFormat="1" ht="33" hidden="1" customHeight="1" x14ac:dyDescent="0.25">
      <c r="A319" s="99"/>
      <c r="B319" s="598" t="s">
        <v>108</v>
      </c>
      <c r="C319" s="598"/>
      <c r="D319" s="598"/>
      <c r="E319" s="598"/>
      <c r="F319" s="598"/>
      <c r="G319" s="598"/>
      <c r="H319" s="598"/>
      <c r="I319" s="598"/>
      <c r="J319" s="598"/>
      <c r="K319" s="598"/>
      <c r="L319" s="598"/>
      <c r="M319" s="598"/>
      <c r="N319" s="598"/>
      <c r="O319" s="598"/>
      <c r="P319" s="598"/>
      <c r="Q319" s="598"/>
      <c r="R319" s="598"/>
      <c r="S319" s="585" t="s">
        <v>224</v>
      </c>
      <c r="T319" s="586"/>
      <c r="U319" s="587"/>
      <c r="V319" s="587"/>
      <c r="W319" s="587"/>
      <c r="X319" s="587"/>
      <c r="Y319" s="587"/>
      <c r="Z319" s="587"/>
      <c r="AA319" s="587"/>
      <c r="AB319" s="587"/>
      <c r="AC319" s="587"/>
      <c r="AD319" s="587"/>
      <c r="AE319" s="587"/>
      <c r="AF319" s="587"/>
      <c r="AG319" s="587"/>
      <c r="AH319" s="587"/>
      <c r="AI319" s="587"/>
      <c r="AJ319" s="587"/>
      <c r="AK319" s="587"/>
      <c r="AL319" s="587"/>
      <c r="AM319" s="587"/>
      <c r="AN319" s="587"/>
      <c r="AO319" s="587"/>
      <c r="AP319" s="587"/>
      <c r="AQ319" s="587"/>
      <c r="AR319" s="587"/>
      <c r="AS319" s="587"/>
      <c r="AT319" s="587"/>
      <c r="AU319" s="456"/>
      <c r="AV319" s="456"/>
      <c r="AW319" s="456"/>
      <c r="AX319" s="456"/>
      <c r="AY319" s="456"/>
      <c r="AZ319" s="588"/>
      <c r="BA319" s="98"/>
    </row>
    <row r="320" spans="1:63" s="10" customFormat="1" ht="18" hidden="1" customHeight="1" x14ac:dyDescent="0.25">
      <c r="A320" s="99"/>
      <c r="B320" s="583" t="s">
        <v>79</v>
      </c>
      <c r="C320" s="583"/>
      <c r="D320" s="583"/>
      <c r="E320" s="583"/>
      <c r="F320" s="583"/>
      <c r="G320" s="583"/>
      <c r="H320" s="583"/>
      <c r="I320" s="583"/>
      <c r="J320" s="583"/>
      <c r="K320" s="583"/>
      <c r="L320" s="583"/>
      <c r="M320" s="583"/>
      <c r="N320" s="583"/>
      <c r="O320" s="583"/>
      <c r="P320" s="583"/>
      <c r="Q320" s="583"/>
      <c r="R320" s="583"/>
      <c r="S320" s="585" t="s">
        <v>225</v>
      </c>
      <c r="T320" s="586"/>
      <c r="U320" s="587"/>
      <c r="V320" s="587"/>
      <c r="W320" s="587"/>
      <c r="X320" s="587"/>
      <c r="Y320" s="587"/>
      <c r="Z320" s="587"/>
      <c r="AA320" s="587"/>
      <c r="AB320" s="587"/>
      <c r="AC320" s="587"/>
      <c r="AD320" s="587"/>
      <c r="AE320" s="587"/>
      <c r="AF320" s="587"/>
      <c r="AG320" s="587"/>
      <c r="AH320" s="587"/>
      <c r="AI320" s="587"/>
      <c r="AJ320" s="587"/>
      <c r="AK320" s="587"/>
      <c r="AL320" s="587"/>
      <c r="AM320" s="587"/>
      <c r="AN320" s="587"/>
      <c r="AO320" s="587"/>
      <c r="AP320" s="587"/>
      <c r="AQ320" s="587"/>
      <c r="AR320" s="587"/>
      <c r="AS320" s="587"/>
      <c r="AT320" s="587"/>
      <c r="AU320" s="456"/>
      <c r="AV320" s="456"/>
      <c r="AW320" s="456"/>
      <c r="AX320" s="456"/>
      <c r="AY320" s="456"/>
      <c r="AZ320" s="588"/>
      <c r="BA320" s="98"/>
    </row>
    <row r="321" spans="1:63" s="10" customFormat="1" ht="18" hidden="1" customHeight="1" thickBot="1" x14ac:dyDescent="0.3">
      <c r="A321" s="99"/>
      <c r="B321" s="597" t="s">
        <v>80</v>
      </c>
      <c r="C321" s="597"/>
      <c r="D321" s="597"/>
      <c r="E321" s="597"/>
      <c r="F321" s="597"/>
      <c r="G321" s="597"/>
      <c r="H321" s="597"/>
      <c r="I321" s="597"/>
      <c r="J321" s="597"/>
      <c r="K321" s="597"/>
      <c r="L321" s="597"/>
      <c r="M321" s="597"/>
      <c r="N321" s="597"/>
      <c r="O321" s="597"/>
      <c r="P321" s="597"/>
      <c r="Q321" s="597"/>
      <c r="R321" s="597"/>
      <c r="S321" s="571" t="s">
        <v>226</v>
      </c>
      <c r="T321" s="572"/>
      <c r="U321" s="573"/>
      <c r="V321" s="573"/>
      <c r="W321" s="573"/>
      <c r="X321" s="573"/>
      <c r="Y321" s="573"/>
      <c r="Z321" s="573"/>
      <c r="AA321" s="573"/>
      <c r="AB321" s="573"/>
      <c r="AC321" s="573"/>
      <c r="AD321" s="573"/>
      <c r="AE321" s="573"/>
      <c r="AF321" s="573"/>
      <c r="AG321" s="573"/>
      <c r="AH321" s="573"/>
      <c r="AI321" s="573"/>
      <c r="AJ321" s="573"/>
      <c r="AK321" s="573"/>
      <c r="AL321" s="573"/>
      <c r="AM321" s="573"/>
      <c r="AN321" s="573"/>
      <c r="AO321" s="573"/>
      <c r="AP321" s="573"/>
      <c r="AQ321" s="573"/>
      <c r="AR321" s="573"/>
      <c r="AS321" s="573"/>
      <c r="AT321" s="573"/>
      <c r="AU321" s="574"/>
      <c r="AV321" s="574"/>
      <c r="AW321" s="574"/>
      <c r="AX321" s="574"/>
      <c r="AY321" s="574"/>
      <c r="AZ321" s="575"/>
      <c r="BA321" s="98"/>
    </row>
    <row r="322" spans="1:63" s="10" customFormat="1" ht="15" hidden="1" customHeight="1" x14ac:dyDescent="0.25">
      <c r="A322" s="98"/>
      <c r="B322" s="99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</row>
    <row r="323" spans="1:63" s="10" customFormat="1" ht="33" hidden="1" customHeight="1" x14ac:dyDescent="0.25">
      <c r="A323" s="98"/>
      <c r="B323" s="460" t="s">
        <v>271</v>
      </c>
      <c r="C323" s="460"/>
      <c r="D323" s="460"/>
      <c r="E323" s="460"/>
      <c r="F323" s="460"/>
      <c r="G323" s="460"/>
      <c r="H323" s="460"/>
      <c r="I323" s="460"/>
      <c r="J323" s="460"/>
      <c r="K323" s="460"/>
      <c r="L323" s="460"/>
      <c r="M323" s="460"/>
      <c r="N323" s="460"/>
      <c r="O323" s="460"/>
      <c r="P323" s="460"/>
      <c r="Q323" s="460"/>
      <c r="R323" s="460"/>
      <c r="S323" s="460"/>
      <c r="T323" s="460"/>
      <c r="U323" s="460"/>
      <c r="V323" s="460"/>
      <c r="W323" s="460"/>
      <c r="X323" s="460"/>
      <c r="Y323" s="460"/>
      <c r="Z323" s="460"/>
      <c r="AA323" s="460"/>
      <c r="AB323" s="460"/>
      <c r="AC323" s="460"/>
      <c r="AD323" s="460"/>
      <c r="AE323" s="460"/>
      <c r="AF323" s="460"/>
      <c r="AG323" s="460"/>
      <c r="AH323" s="460"/>
      <c r="AI323" s="460"/>
      <c r="AJ323" s="460"/>
      <c r="AK323" s="460"/>
      <c r="AL323" s="460"/>
      <c r="AM323" s="460"/>
      <c r="AN323" s="460"/>
      <c r="AO323" s="460"/>
      <c r="AP323" s="460"/>
      <c r="AQ323" s="460"/>
      <c r="AR323" s="460"/>
      <c r="AS323" s="460"/>
      <c r="AT323" s="460"/>
      <c r="AU323" s="460"/>
      <c r="AV323" s="460"/>
      <c r="AW323" s="460"/>
      <c r="AX323" s="460"/>
      <c r="AY323" s="460"/>
      <c r="AZ323" s="460"/>
      <c r="BA323" s="98"/>
    </row>
    <row r="324" spans="1:63" s="10" customFormat="1" ht="8.1" hidden="1" customHeight="1" x14ac:dyDescent="0.25">
      <c r="A324" s="98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98"/>
    </row>
    <row r="325" spans="1:63" s="10" customFormat="1" ht="24.95" hidden="1" customHeight="1" x14ac:dyDescent="0.25">
      <c r="A325" s="99"/>
      <c r="B325" s="589" t="s">
        <v>3</v>
      </c>
      <c r="C325" s="589"/>
      <c r="D325" s="589"/>
      <c r="E325" s="589"/>
      <c r="F325" s="589"/>
      <c r="G325" s="589"/>
      <c r="H325" s="589"/>
      <c r="I325" s="589"/>
      <c r="J325" s="589"/>
      <c r="K325" s="589"/>
      <c r="L325" s="589"/>
      <c r="M325" s="589"/>
      <c r="N325" s="589"/>
      <c r="O325" s="589"/>
      <c r="P325" s="589"/>
      <c r="Q325" s="589"/>
      <c r="R325" s="399"/>
      <c r="S325" s="401" t="s">
        <v>72</v>
      </c>
      <c r="T325" s="402"/>
      <c r="U325" s="400" t="s">
        <v>347</v>
      </c>
      <c r="V325" s="402"/>
      <c r="W325" s="400" t="s">
        <v>96</v>
      </c>
      <c r="X325" s="401"/>
      <c r="Y325" s="401"/>
      <c r="Z325" s="401"/>
      <c r="AA325" s="401"/>
      <c r="AB325" s="402"/>
      <c r="AC325" s="456" t="s">
        <v>326</v>
      </c>
      <c r="AD325" s="456"/>
      <c r="AE325" s="456"/>
      <c r="AF325" s="456"/>
      <c r="AG325" s="456"/>
      <c r="AH325" s="456"/>
      <c r="AI325" s="456" t="s">
        <v>83</v>
      </c>
      <c r="AJ325" s="456"/>
      <c r="AK325" s="456"/>
      <c r="AL325" s="456"/>
      <c r="AM325" s="456"/>
      <c r="AN325" s="456"/>
      <c r="AO325" s="589" t="s">
        <v>176</v>
      </c>
      <c r="AP325" s="589"/>
      <c r="AQ325" s="589"/>
      <c r="AR325" s="589"/>
      <c r="AS325" s="589"/>
      <c r="AT325" s="589"/>
      <c r="AU325" s="589"/>
      <c r="AV325" s="589"/>
      <c r="AW325" s="589"/>
      <c r="AX325" s="589"/>
      <c r="AY325" s="589"/>
      <c r="AZ325" s="589"/>
      <c r="BA325" s="98"/>
    </row>
    <row r="326" spans="1:63" s="10" customFormat="1" ht="24.95" hidden="1" customHeight="1" x14ac:dyDescent="0.25">
      <c r="A326" s="99"/>
      <c r="B326" s="590"/>
      <c r="C326" s="590"/>
      <c r="D326" s="590"/>
      <c r="E326" s="590"/>
      <c r="F326" s="590"/>
      <c r="G326" s="590"/>
      <c r="H326" s="590"/>
      <c r="I326" s="590"/>
      <c r="J326" s="590"/>
      <c r="K326" s="590"/>
      <c r="L326" s="590"/>
      <c r="M326" s="590"/>
      <c r="N326" s="590"/>
      <c r="O326" s="590"/>
      <c r="P326" s="590"/>
      <c r="Q326" s="590"/>
      <c r="R326" s="591"/>
      <c r="S326" s="453"/>
      <c r="T326" s="454"/>
      <c r="U326" s="455"/>
      <c r="V326" s="454"/>
      <c r="W326" s="405"/>
      <c r="X326" s="404"/>
      <c r="Y326" s="404"/>
      <c r="Z326" s="404"/>
      <c r="AA326" s="404"/>
      <c r="AB326" s="406"/>
      <c r="AC326" s="456"/>
      <c r="AD326" s="456"/>
      <c r="AE326" s="456"/>
      <c r="AF326" s="456"/>
      <c r="AG326" s="456"/>
      <c r="AH326" s="456"/>
      <c r="AI326" s="456"/>
      <c r="AJ326" s="456"/>
      <c r="AK326" s="456"/>
      <c r="AL326" s="456"/>
      <c r="AM326" s="456"/>
      <c r="AN326" s="456"/>
      <c r="AO326" s="592"/>
      <c r="AP326" s="592"/>
      <c r="AQ326" s="592"/>
      <c r="AR326" s="592"/>
      <c r="AS326" s="592"/>
      <c r="AT326" s="592"/>
      <c r="AU326" s="592"/>
      <c r="AV326" s="592"/>
      <c r="AW326" s="592"/>
      <c r="AX326" s="592"/>
      <c r="AY326" s="592"/>
      <c r="AZ326" s="592"/>
      <c r="BA326" s="98"/>
    </row>
    <row r="327" spans="1:63" s="10" customFormat="1" ht="150" hidden="1" customHeight="1" x14ac:dyDescent="0.25">
      <c r="A327" s="99"/>
      <c r="B327" s="592"/>
      <c r="C327" s="592"/>
      <c r="D327" s="592"/>
      <c r="E327" s="592"/>
      <c r="F327" s="592"/>
      <c r="G327" s="592"/>
      <c r="H327" s="592"/>
      <c r="I327" s="592"/>
      <c r="J327" s="592"/>
      <c r="K327" s="592"/>
      <c r="L327" s="592"/>
      <c r="M327" s="592"/>
      <c r="N327" s="592"/>
      <c r="O327" s="592"/>
      <c r="P327" s="592"/>
      <c r="Q327" s="592"/>
      <c r="R327" s="593"/>
      <c r="S327" s="404"/>
      <c r="T327" s="406"/>
      <c r="U327" s="405"/>
      <c r="V327" s="406"/>
      <c r="W327" s="594" t="s">
        <v>97</v>
      </c>
      <c r="X327" s="595"/>
      <c r="Y327" s="596"/>
      <c r="Z327" s="594" t="s">
        <v>98</v>
      </c>
      <c r="AA327" s="595"/>
      <c r="AB327" s="596"/>
      <c r="AC327" s="594" t="s">
        <v>97</v>
      </c>
      <c r="AD327" s="595"/>
      <c r="AE327" s="596"/>
      <c r="AF327" s="594" t="s">
        <v>98</v>
      </c>
      <c r="AG327" s="595"/>
      <c r="AH327" s="596"/>
      <c r="AI327" s="594" t="s">
        <v>97</v>
      </c>
      <c r="AJ327" s="595"/>
      <c r="AK327" s="596"/>
      <c r="AL327" s="594" t="s">
        <v>98</v>
      </c>
      <c r="AM327" s="595"/>
      <c r="AN327" s="596"/>
      <c r="AO327" s="594" t="s">
        <v>368</v>
      </c>
      <c r="AP327" s="595"/>
      <c r="AQ327" s="596"/>
      <c r="AR327" s="594" t="s">
        <v>370</v>
      </c>
      <c r="AS327" s="595"/>
      <c r="AT327" s="596"/>
      <c r="AU327" s="594" t="s">
        <v>366</v>
      </c>
      <c r="AV327" s="595"/>
      <c r="AW327" s="596"/>
      <c r="AX327" s="594" t="s">
        <v>367</v>
      </c>
      <c r="AY327" s="595"/>
      <c r="AZ327" s="595"/>
      <c r="BA327" s="98"/>
      <c r="BK327" s="10" t="s">
        <v>26</v>
      </c>
    </row>
    <row r="328" spans="1:63" s="10" customFormat="1" ht="15" hidden="1" customHeight="1" thickBot="1" x14ac:dyDescent="0.3">
      <c r="A328" s="99"/>
      <c r="B328" s="387">
        <v>1</v>
      </c>
      <c r="C328" s="387"/>
      <c r="D328" s="387"/>
      <c r="E328" s="387"/>
      <c r="F328" s="387"/>
      <c r="G328" s="387"/>
      <c r="H328" s="387"/>
      <c r="I328" s="387"/>
      <c r="J328" s="387"/>
      <c r="K328" s="387"/>
      <c r="L328" s="387"/>
      <c r="M328" s="387"/>
      <c r="N328" s="387"/>
      <c r="O328" s="387"/>
      <c r="P328" s="387"/>
      <c r="Q328" s="387"/>
      <c r="R328" s="388"/>
      <c r="S328" s="589">
        <v>2</v>
      </c>
      <c r="T328" s="589"/>
      <c r="U328" s="599">
        <v>3</v>
      </c>
      <c r="V328" s="599"/>
      <c r="W328" s="398">
        <v>4</v>
      </c>
      <c r="X328" s="589"/>
      <c r="Y328" s="589"/>
      <c r="Z328" s="599">
        <v>5</v>
      </c>
      <c r="AA328" s="599"/>
      <c r="AB328" s="599"/>
      <c r="AC328" s="599">
        <v>6</v>
      </c>
      <c r="AD328" s="599"/>
      <c r="AE328" s="599"/>
      <c r="AF328" s="599">
        <v>7</v>
      </c>
      <c r="AG328" s="599"/>
      <c r="AH328" s="599"/>
      <c r="AI328" s="599">
        <v>8</v>
      </c>
      <c r="AJ328" s="599"/>
      <c r="AK328" s="599"/>
      <c r="AL328" s="599">
        <v>9</v>
      </c>
      <c r="AM328" s="599"/>
      <c r="AN328" s="599"/>
      <c r="AO328" s="599">
        <v>10</v>
      </c>
      <c r="AP328" s="599"/>
      <c r="AQ328" s="599"/>
      <c r="AR328" s="599">
        <v>11</v>
      </c>
      <c r="AS328" s="599"/>
      <c r="AT328" s="599"/>
      <c r="AU328" s="600">
        <v>12</v>
      </c>
      <c r="AV328" s="600"/>
      <c r="AW328" s="600"/>
      <c r="AX328" s="401">
        <v>13</v>
      </c>
      <c r="AY328" s="401"/>
      <c r="AZ328" s="401"/>
      <c r="BA328" s="98"/>
    </row>
    <row r="329" spans="1:63" s="10" customFormat="1" ht="33" hidden="1" customHeight="1" x14ac:dyDescent="0.25">
      <c r="A329" s="99"/>
      <c r="B329" s="598" t="s">
        <v>107</v>
      </c>
      <c r="C329" s="598"/>
      <c r="D329" s="598"/>
      <c r="E329" s="598"/>
      <c r="F329" s="598"/>
      <c r="G329" s="598"/>
      <c r="H329" s="598"/>
      <c r="I329" s="598"/>
      <c r="J329" s="598"/>
      <c r="K329" s="598"/>
      <c r="L329" s="598"/>
      <c r="M329" s="598"/>
      <c r="N329" s="598"/>
      <c r="O329" s="598"/>
      <c r="P329" s="598"/>
      <c r="Q329" s="598"/>
      <c r="R329" s="598"/>
      <c r="S329" s="578" t="s">
        <v>221</v>
      </c>
      <c r="T329" s="579"/>
      <c r="U329" s="580"/>
      <c r="V329" s="580"/>
      <c r="W329" s="580"/>
      <c r="X329" s="580"/>
      <c r="Y329" s="580"/>
      <c r="Z329" s="580"/>
      <c r="AA329" s="580"/>
      <c r="AB329" s="580"/>
      <c r="AC329" s="580"/>
      <c r="AD329" s="580"/>
      <c r="AE329" s="580"/>
      <c r="AF329" s="580"/>
      <c r="AG329" s="580"/>
      <c r="AH329" s="580"/>
      <c r="AI329" s="580"/>
      <c r="AJ329" s="580"/>
      <c r="AK329" s="580"/>
      <c r="AL329" s="580"/>
      <c r="AM329" s="580"/>
      <c r="AN329" s="580"/>
      <c r="AO329" s="580"/>
      <c r="AP329" s="580"/>
      <c r="AQ329" s="580"/>
      <c r="AR329" s="580"/>
      <c r="AS329" s="580"/>
      <c r="AT329" s="580"/>
      <c r="AU329" s="581"/>
      <c r="AV329" s="581"/>
      <c r="AW329" s="581"/>
      <c r="AX329" s="581"/>
      <c r="AY329" s="581"/>
      <c r="AZ329" s="582"/>
      <c r="BA329" s="98"/>
    </row>
    <row r="330" spans="1:63" s="10" customFormat="1" ht="18" hidden="1" customHeight="1" x14ac:dyDescent="0.25">
      <c r="A330" s="99"/>
      <c r="B330" s="583" t="s">
        <v>79</v>
      </c>
      <c r="C330" s="583"/>
      <c r="D330" s="583"/>
      <c r="E330" s="583"/>
      <c r="F330" s="583"/>
      <c r="G330" s="583"/>
      <c r="H330" s="583"/>
      <c r="I330" s="583"/>
      <c r="J330" s="583"/>
      <c r="K330" s="583"/>
      <c r="L330" s="583"/>
      <c r="M330" s="583"/>
      <c r="N330" s="583"/>
      <c r="O330" s="583"/>
      <c r="P330" s="583"/>
      <c r="Q330" s="583"/>
      <c r="R330" s="583"/>
      <c r="S330" s="585" t="s">
        <v>222</v>
      </c>
      <c r="T330" s="586"/>
      <c r="U330" s="587"/>
      <c r="V330" s="587"/>
      <c r="W330" s="587"/>
      <c r="X330" s="587"/>
      <c r="Y330" s="587"/>
      <c r="Z330" s="587"/>
      <c r="AA330" s="587"/>
      <c r="AB330" s="587"/>
      <c r="AC330" s="587"/>
      <c r="AD330" s="587"/>
      <c r="AE330" s="587"/>
      <c r="AF330" s="587"/>
      <c r="AG330" s="587"/>
      <c r="AH330" s="587"/>
      <c r="AI330" s="587"/>
      <c r="AJ330" s="587"/>
      <c r="AK330" s="587"/>
      <c r="AL330" s="587"/>
      <c r="AM330" s="587"/>
      <c r="AN330" s="587"/>
      <c r="AO330" s="587"/>
      <c r="AP330" s="587"/>
      <c r="AQ330" s="587"/>
      <c r="AR330" s="587"/>
      <c r="AS330" s="587"/>
      <c r="AT330" s="587"/>
      <c r="AU330" s="456"/>
      <c r="AV330" s="456"/>
      <c r="AW330" s="456"/>
      <c r="AX330" s="456"/>
      <c r="AY330" s="456"/>
      <c r="AZ330" s="588"/>
      <c r="BA330" s="98"/>
    </row>
    <row r="331" spans="1:63" s="10" customFormat="1" ht="18" hidden="1" customHeight="1" x14ac:dyDescent="0.25">
      <c r="A331" s="99"/>
      <c r="B331" s="597" t="s">
        <v>80</v>
      </c>
      <c r="C331" s="597"/>
      <c r="D331" s="597"/>
      <c r="E331" s="597"/>
      <c r="F331" s="597"/>
      <c r="G331" s="597"/>
      <c r="H331" s="597"/>
      <c r="I331" s="597"/>
      <c r="J331" s="597"/>
      <c r="K331" s="597"/>
      <c r="L331" s="597"/>
      <c r="M331" s="597"/>
      <c r="N331" s="597"/>
      <c r="O331" s="597"/>
      <c r="P331" s="597"/>
      <c r="Q331" s="597"/>
      <c r="R331" s="597"/>
      <c r="S331" s="585" t="s">
        <v>223</v>
      </c>
      <c r="T331" s="586"/>
      <c r="U331" s="587"/>
      <c r="V331" s="587"/>
      <c r="W331" s="587"/>
      <c r="X331" s="587"/>
      <c r="Y331" s="587"/>
      <c r="Z331" s="587"/>
      <c r="AA331" s="587"/>
      <c r="AB331" s="587"/>
      <c r="AC331" s="587"/>
      <c r="AD331" s="587"/>
      <c r="AE331" s="587"/>
      <c r="AF331" s="587"/>
      <c r="AG331" s="587"/>
      <c r="AH331" s="587"/>
      <c r="AI331" s="587"/>
      <c r="AJ331" s="587"/>
      <c r="AK331" s="587"/>
      <c r="AL331" s="587"/>
      <c r="AM331" s="587"/>
      <c r="AN331" s="587"/>
      <c r="AO331" s="587"/>
      <c r="AP331" s="587"/>
      <c r="AQ331" s="587"/>
      <c r="AR331" s="587"/>
      <c r="AS331" s="587"/>
      <c r="AT331" s="587"/>
      <c r="AU331" s="456"/>
      <c r="AV331" s="456"/>
      <c r="AW331" s="456"/>
      <c r="AX331" s="456"/>
      <c r="AY331" s="456"/>
      <c r="AZ331" s="588"/>
      <c r="BA331" s="98"/>
    </row>
    <row r="332" spans="1:63" s="10" customFormat="1" ht="33" hidden="1" customHeight="1" x14ac:dyDescent="0.25">
      <c r="A332" s="99"/>
      <c r="B332" s="598" t="s">
        <v>108</v>
      </c>
      <c r="C332" s="598"/>
      <c r="D332" s="598"/>
      <c r="E332" s="598"/>
      <c r="F332" s="598"/>
      <c r="G332" s="598"/>
      <c r="H332" s="598"/>
      <c r="I332" s="598"/>
      <c r="J332" s="598"/>
      <c r="K332" s="598"/>
      <c r="L332" s="598"/>
      <c r="M332" s="598"/>
      <c r="N332" s="598"/>
      <c r="O332" s="598"/>
      <c r="P332" s="598"/>
      <c r="Q332" s="598"/>
      <c r="R332" s="598"/>
      <c r="S332" s="585" t="s">
        <v>224</v>
      </c>
      <c r="T332" s="586"/>
      <c r="U332" s="587"/>
      <c r="V332" s="587"/>
      <c r="W332" s="587"/>
      <c r="X332" s="587"/>
      <c r="Y332" s="587"/>
      <c r="Z332" s="587"/>
      <c r="AA332" s="587"/>
      <c r="AB332" s="587"/>
      <c r="AC332" s="587"/>
      <c r="AD332" s="587"/>
      <c r="AE332" s="587"/>
      <c r="AF332" s="587"/>
      <c r="AG332" s="587"/>
      <c r="AH332" s="587"/>
      <c r="AI332" s="587"/>
      <c r="AJ332" s="587"/>
      <c r="AK332" s="587"/>
      <c r="AL332" s="587"/>
      <c r="AM332" s="587"/>
      <c r="AN332" s="587"/>
      <c r="AO332" s="587"/>
      <c r="AP332" s="587"/>
      <c r="AQ332" s="587"/>
      <c r="AR332" s="587"/>
      <c r="AS332" s="587"/>
      <c r="AT332" s="587"/>
      <c r="AU332" s="456"/>
      <c r="AV332" s="456"/>
      <c r="AW332" s="456"/>
      <c r="AX332" s="456"/>
      <c r="AY332" s="456"/>
      <c r="AZ332" s="588"/>
      <c r="BA332" s="98"/>
    </row>
    <row r="333" spans="1:63" s="10" customFormat="1" ht="18" hidden="1" customHeight="1" x14ac:dyDescent="0.25">
      <c r="A333" s="99"/>
      <c r="B333" s="583" t="s">
        <v>79</v>
      </c>
      <c r="C333" s="583"/>
      <c r="D333" s="583"/>
      <c r="E333" s="583"/>
      <c r="F333" s="583"/>
      <c r="G333" s="583"/>
      <c r="H333" s="583"/>
      <c r="I333" s="583"/>
      <c r="J333" s="583"/>
      <c r="K333" s="583"/>
      <c r="L333" s="583"/>
      <c r="M333" s="583"/>
      <c r="N333" s="583"/>
      <c r="O333" s="583"/>
      <c r="P333" s="583"/>
      <c r="Q333" s="583"/>
      <c r="R333" s="583"/>
      <c r="S333" s="585" t="s">
        <v>225</v>
      </c>
      <c r="T333" s="586"/>
      <c r="U333" s="587"/>
      <c r="V333" s="587"/>
      <c r="W333" s="587"/>
      <c r="X333" s="587"/>
      <c r="Y333" s="587"/>
      <c r="Z333" s="587"/>
      <c r="AA333" s="587"/>
      <c r="AB333" s="587"/>
      <c r="AC333" s="587"/>
      <c r="AD333" s="587"/>
      <c r="AE333" s="587"/>
      <c r="AF333" s="587"/>
      <c r="AG333" s="587"/>
      <c r="AH333" s="587"/>
      <c r="AI333" s="587"/>
      <c r="AJ333" s="587"/>
      <c r="AK333" s="587"/>
      <c r="AL333" s="587"/>
      <c r="AM333" s="587"/>
      <c r="AN333" s="587"/>
      <c r="AO333" s="587"/>
      <c r="AP333" s="587"/>
      <c r="AQ333" s="587"/>
      <c r="AR333" s="587"/>
      <c r="AS333" s="587"/>
      <c r="AT333" s="587"/>
      <c r="AU333" s="456"/>
      <c r="AV333" s="456"/>
      <c r="AW333" s="456"/>
      <c r="AX333" s="456"/>
      <c r="AY333" s="456"/>
      <c r="AZ333" s="588"/>
      <c r="BA333" s="98"/>
    </row>
    <row r="334" spans="1:63" s="10" customFormat="1" ht="18" hidden="1" customHeight="1" thickBot="1" x14ac:dyDescent="0.3">
      <c r="A334" s="99"/>
      <c r="B334" s="597" t="s">
        <v>80</v>
      </c>
      <c r="C334" s="597"/>
      <c r="D334" s="597"/>
      <c r="E334" s="597"/>
      <c r="F334" s="597"/>
      <c r="G334" s="597"/>
      <c r="H334" s="597"/>
      <c r="I334" s="597"/>
      <c r="J334" s="597"/>
      <c r="K334" s="597"/>
      <c r="L334" s="597"/>
      <c r="M334" s="597"/>
      <c r="N334" s="597"/>
      <c r="O334" s="597"/>
      <c r="P334" s="597"/>
      <c r="Q334" s="597"/>
      <c r="R334" s="597"/>
      <c r="S334" s="571" t="s">
        <v>226</v>
      </c>
      <c r="T334" s="572"/>
      <c r="U334" s="573"/>
      <c r="V334" s="573"/>
      <c r="W334" s="573"/>
      <c r="X334" s="573"/>
      <c r="Y334" s="573"/>
      <c r="Z334" s="573"/>
      <c r="AA334" s="573"/>
      <c r="AB334" s="573"/>
      <c r="AC334" s="573"/>
      <c r="AD334" s="573"/>
      <c r="AE334" s="573"/>
      <c r="AF334" s="573"/>
      <c r="AG334" s="573"/>
      <c r="AH334" s="573"/>
      <c r="AI334" s="573"/>
      <c r="AJ334" s="573"/>
      <c r="AK334" s="573"/>
      <c r="AL334" s="573"/>
      <c r="AM334" s="573"/>
      <c r="AN334" s="573"/>
      <c r="AO334" s="573"/>
      <c r="AP334" s="573"/>
      <c r="AQ334" s="573"/>
      <c r="AR334" s="573"/>
      <c r="AS334" s="573"/>
      <c r="AT334" s="573"/>
      <c r="AU334" s="574"/>
      <c r="AV334" s="574"/>
      <c r="AW334" s="574"/>
      <c r="AX334" s="574"/>
      <c r="AY334" s="574"/>
      <c r="AZ334" s="575"/>
      <c r="BA334" s="98"/>
    </row>
    <row r="335" spans="1:63" s="10" customFormat="1" ht="15" hidden="1" customHeight="1" x14ac:dyDescent="0.25">
      <c r="A335" s="98"/>
      <c r="B335" s="99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</row>
    <row r="336" spans="1:63" s="10" customFormat="1" ht="33" hidden="1" customHeight="1" x14ac:dyDescent="0.25">
      <c r="A336" s="98"/>
      <c r="B336" s="460" t="s">
        <v>272</v>
      </c>
      <c r="C336" s="460"/>
      <c r="D336" s="460"/>
      <c r="E336" s="460"/>
      <c r="F336" s="460"/>
      <c r="G336" s="460"/>
      <c r="H336" s="460"/>
      <c r="I336" s="460"/>
      <c r="J336" s="460"/>
      <c r="K336" s="460"/>
      <c r="L336" s="460"/>
      <c r="M336" s="460"/>
      <c r="N336" s="460"/>
      <c r="O336" s="460"/>
      <c r="P336" s="460"/>
      <c r="Q336" s="460"/>
      <c r="R336" s="460"/>
      <c r="S336" s="460"/>
      <c r="T336" s="460"/>
      <c r="U336" s="460"/>
      <c r="V336" s="460"/>
      <c r="W336" s="460"/>
      <c r="X336" s="460"/>
      <c r="Y336" s="460"/>
      <c r="Z336" s="460"/>
      <c r="AA336" s="460"/>
      <c r="AB336" s="460"/>
      <c r="AC336" s="460"/>
      <c r="AD336" s="460"/>
      <c r="AE336" s="460"/>
      <c r="AF336" s="460"/>
      <c r="AG336" s="460"/>
      <c r="AH336" s="460"/>
      <c r="AI336" s="460"/>
      <c r="AJ336" s="460"/>
      <c r="AK336" s="460"/>
      <c r="AL336" s="460"/>
      <c r="AM336" s="460"/>
      <c r="AN336" s="460"/>
      <c r="AO336" s="460"/>
      <c r="AP336" s="460"/>
      <c r="AQ336" s="460"/>
      <c r="AR336" s="460"/>
      <c r="AS336" s="460"/>
      <c r="AT336" s="460"/>
      <c r="AU336" s="460"/>
      <c r="AV336" s="460"/>
      <c r="AW336" s="460"/>
      <c r="AX336" s="460"/>
      <c r="AY336" s="460"/>
      <c r="AZ336" s="460"/>
      <c r="BA336" s="98"/>
    </row>
    <row r="337" spans="1:63" s="10" customFormat="1" ht="8.1" hidden="1" customHeight="1" x14ac:dyDescent="0.25">
      <c r="A337" s="98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98"/>
    </row>
    <row r="338" spans="1:63" s="10" customFormat="1" ht="24.95" hidden="1" customHeight="1" x14ac:dyDescent="0.25">
      <c r="A338" s="99"/>
      <c r="B338" s="589" t="s">
        <v>3</v>
      </c>
      <c r="C338" s="589"/>
      <c r="D338" s="589"/>
      <c r="E338" s="589"/>
      <c r="F338" s="589"/>
      <c r="G338" s="589"/>
      <c r="H338" s="589"/>
      <c r="I338" s="589"/>
      <c r="J338" s="589"/>
      <c r="K338" s="589"/>
      <c r="L338" s="589"/>
      <c r="M338" s="589"/>
      <c r="N338" s="589"/>
      <c r="O338" s="589"/>
      <c r="P338" s="589"/>
      <c r="Q338" s="589"/>
      <c r="R338" s="399"/>
      <c r="S338" s="401" t="s">
        <v>72</v>
      </c>
      <c r="T338" s="402"/>
      <c r="U338" s="400" t="s">
        <v>347</v>
      </c>
      <c r="V338" s="402"/>
      <c r="W338" s="400" t="s">
        <v>96</v>
      </c>
      <c r="X338" s="401"/>
      <c r="Y338" s="401"/>
      <c r="Z338" s="401"/>
      <c r="AA338" s="401"/>
      <c r="AB338" s="402"/>
      <c r="AC338" s="456" t="s">
        <v>326</v>
      </c>
      <c r="AD338" s="456"/>
      <c r="AE338" s="456"/>
      <c r="AF338" s="456"/>
      <c r="AG338" s="456"/>
      <c r="AH338" s="456"/>
      <c r="AI338" s="456" t="s">
        <v>83</v>
      </c>
      <c r="AJ338" s="456"/>
      <c r="AK338" s="456"/>
      <c r="AL338" s="456"/>
      <c r="AM338" s="456"/>
      <c r="AN338" s="456"/>
      <c r="AO338" s="589" t="s">
        <v>176</v>
      </c>
      <c r="AP338" s="589"/>
      <c r="AQ338" s="589"/>
      <c r="AR338" s="589"/>
      <c r="AS338" s="589"/>
      <c r="AT338" s="589"/>
      <c r="AU338" s="589"/>
      <c r="AV338" s="589"/>
      <c r="AW338" s="589"/>
      <c r="AX338" s="589"/>
      <c r="AY338" s="589"/>
      <c r="AZ338" s="589"/>
      <c r="BA338" s="98"/>
    </row>
    <row r="339" spans="1:63" s="10" customFormat="1" ht="24.95" hidden="1" customHeight="1" x14ac:dyDescent="0.25">
      <c r="A339" s="99"/>
      <c r="B339" s="590"/>
      <c r="C339" s="590"/>
      <c r="D339" s="590"/>
      <c r="E339" s="590"/>
      <c r="F339" s="590"/>
      <c r="G339" s="590"/>
      <c r="H339" s="590"/>
      <c r="I339" s="590"/>
      <c r="J339" s="590"/>
      <c r="K339" s="590"/>
      <c r="L339" s="590"/>
      <c r="M339" s="590"/>
      <c r="N339" s="590"/>
      <c r="O339" s="590"/>
      <c r="P339" s="590"/>
      <c r="Q339" s="590"/>
      <c r="R339" s="591"/>
      <c r="S339" s="453"/>
      <c r="T339" s="454"/>
      <c r="U339" s="455"/>
      <c r="V339" s="454"/>
      <c r="W339" s="405"/>
      <c r="X339" s="404"/>
      <c r="Y339" s="404"/>
      <c r="Z339" s="404"/>
      <c r="AA339" s="404"/>
      <c r="AB339" s="406"/>
      <c r="AC339" s="456"/>
      <c r="AD339" s="456"/>
      <c r="AE339" s="456"/>
      <c r="AF339" s="456"/>
      <c r="AG339" s="456"/>
      <c r="AH339" s="456"/>
      <c r="AI339" s="456"/>
      <c r="AJ339" s="456"/>
      <c r="AK339" s="456"/>
      <c r="AL339" s="456"/>
      <c r="AM339" s="456"/>
      <c r="AN339" s="456"/>
      <c r="AO339" s="592"/>
      <c r="AP339" s="592"/>
      <c r="AQ339" s="592"/>
      <c r="AR339" s="592"/>
      <c r="AS339" s="592"/>
      <c r="AT339" s="592"/>
      <c r="AU339" s="592"/>
      <c r="AV339" s="592"/>
      <c r="AW339" s="592"/>
      <c r="AX339" s="592"/>
      <c r="AY339" s="592"/>
      <c r="AZ339" s="592"/>
      <c r="BA339" s="98"/>
    </row>
    <row r="340" spans="1:63" s="10" customFormat="1" ht="150" hidden="1" customHeight="1" x14ac:dyDescent="0.25">
      <c r="A340" s="99"/>
      <c r="B340" s="592"/>
      <c r="C340" s="592"/>
      <c r="D340" s="592"/>
      <c r="E340" s="592"/>
      <c r="F340" s="592"/>
      <c r="G340" s="592"/>
      <c r="H340" s="592"/>
      <c r="I340" s="592"/>
      <c r="J340" s="592"/>
      <c r="K340" s="592"/>
      <c r="L340" s="592"/>
      <c r="M340" s="592"/>
      <c r="N340" s="592"/>
      <c r="O340" s="592"/>
      <c r="P340" s="592"/>
      <c r="Q340" s="592"/>
      <c r="R340" s="593"/>
      <c r="S340" s="404"/>
      <c r="T340" s="406"/>
      <c r="U340" s="405"/>
      <c r="V340" s="406"/>
      <c r="W340" s="594" t="s">
        <v>97</v>
      </c>
      <c r="X340" s="595"/>
      <c r="Y340" s="596"/>
      <c r="Z340" s="594" t="s">
        <v>98</v>
      </c>
      <c r="AA340" s="595"/>
      <c r="AB340" s="596"/>
      <c r="AC340" s="594" t="s">
        <v>97</v>
      </c>
      <c r="AD340" s="595"/>
      <c r="AE340" s="596"/>
      <c r="AF340" s="594" t="s">
        <v>98</v>
      </c>
      <c r="AG340" s="595"/>
      <c r="AH340" s="596"/>
      <c r="AI340" s="594" t="s">
        <v>97</v>
      </c>
      <c r="AJ340" s="595"/>
      <c r="AK340" s="596"/>
      <c r="AL340" s="594" t="s">
        <v>98</v>
      </c>
      <c r="AM340" s="595"/>
      <c r="AN340" s="596"/>
      <c r="AO340" s="594" t="s">
        <v>368</v>
      </c>
      <c r="AP340" s="595"/>
      <c r="AQ340" s="596"/>
      <c r="AR340" s="594" t="s">
        <v>370</v>
      </c>
      <c r="AS340" s="595"/>
      <c r="AT340" s="596"/>
      <c r="AU340" s="594" t="s">
        <v>366</v>
      </c>
      <c r="AV340" s="595"/>
      <c r="AW340" s="596"/>
      <c r="AX340" s="594" t="s">
        <v>367</v>
      </c>
      <c r="AY340" s="595"/>
      <c r="AZ340" s="595"/>
      <c r="BA340" s="98"/>
      <c r="BK340" s="10" t="s">
        <v>26</v>
      </c>
    </row>
    <row r="341" spans="1:63" s="10" customFormat="1" ht="15" hidden="1" customHeight="1" thickBot="1" x14ac:dyDescent="0.3">
      <c r="A341" s="99"/>
      <c r="B341" s="387">
        <v>1</v>
      </c>
      <c r="C341" s="387"/>
      <c r="D341" s="387"/>
      <c r="E341" s="387"/>
      <c r="F341" s="387"/>
      <c r="G341" s="387"/>
      <c r="H341" s="387"/>
      <c r="I341" s="387"/>
      <c r="J341" s="387"/>
      <c r="K341" s="387"/>
      <c r="L341" s="387"/>
      <c r="M341" s="387"/>
      <c r="N341" s="387"/>
      <c r="O341" s="387"/>
      <c r="P341" s="387"/>
      <c r="Q341" s="387"/>
      <c r="R341" s="388"/>
      <c r="S341" s="589">
        <v>2</v>
      </c>
      <c r="T341" s="589"/>
      <c r="U341" s="599">
        <v>3</v>
      </c>
      <c r="V341" s="599"/>
      <c r="W341" s="398">
        <v>4</v>
      </c>
      <c r="X341" s="589"/>
      <c r="Y341" s="589"/>
      <c r="Z341" s="599">
        <v>5</v>
      </c>
      <c r="AA341" s="599"/>
      <c r="AB341" s="599"/>
      <c r="AC341" s="599">
        <v>6</v>
      </c>
      <c r="AD341" s="599"/>
      <c r="AE341" s="599"/>
      <c r="AF341" s="599">
        <v>7</v>
      </c>
      <c r="AG341" s="599"/>
      <c r="AH341" s="599"/>
      <c r="AI341" s="599">
        <v>8</v>
      </c>
      <c r="AJ341" s="599"/>
      <c r="AK341" s="599"/>
      <c r="AL341" s="599">
        <v>9</v>
      </c>
      <c r="AM341" s="599"/>
      <c r="AN341" s="599"/>
      <c r="AO341" s="599">
        <v>10</v>
      </c>
      <c r="AP341" s="599"/>
      <c r="AQ341" s="599"/>
      <c r="AR341" s="599">
        <v>11</v>
      </c>
      <c r="AS341" s="599"/>
      <c r="AT341" s="599"/>
      <c r="AU341" s="600">
        <v>12</v>
      </c>
      <c r="AV341" s="600"/>
      <c r="AW341" s="600"/>
      <c r="AX341" s="401">
        <v>13</v>
      </c>
      <c r="AY341" s="401"/>
      <c r="AZ341" s="401"/>
      <c r="BA341" s="98"/>
    </row>
    <row r="342" spans="1:63" s="10" customFormat="1" ht="33" hidden="1" customHeight="1" x14ac:dyDescent="0.25">
      <c r="A342" s="99"/>
      <c r="B342" s="598" t="s">
        <v>107</v>
      </c>
      <c r="C342" s="598"/>
      <c r="D342" s="598"/>
      <c r="E342" s="598"/>
      <c r="F342" s="598"/>
      <c r="G342" s="598"/>
      <c r="H342" s="598"/>
      <c r="I342" s="598"/>
      <c r="J342" s="598"/>
      <c r="K342" s="598"/>
      <c r="L342" s="598"/>
      <c r="M342" s="598"/>
      <c r="N342" s="598"/>
      <c r="O342" s="598"/>
      <c r="P342" s="598"/>
      <c r="Q342" s="598"/>
      <c r="R342" s="598"/>
      <c r="S342" s="578" t="s">
        <v>221</v>
      </c>
      <c r="T342" s="579"/>
      <c r="U342" s="580"/>
      <c r="V342" s="580"/>
      <c r="W342" s="580"/>
      <c r="X342" s="580"/>
      <c r="Y342" s="580"/>
      <c r="Z342" s="580"/>
      <c r="AA342" s="580"/>
      <c r="AB342" s="580"/>
      <c r="AC342" s="580"/>
      <c r="AD342" s="580"/>
      <c r="AE342" s="580"/>
      <c r="AF342" s="580"/>
      <c r="AG342" s="580"/>
      <c r="AH342" s="580"/>
      <c r="AI342" s="580"/>
      <c r="AJ342" s="580"/>
      <c r="AK342" s="580"/>
      <c r="AL342" s="580"/>
      <c r="AM342" s="580"/>
      <c r="AN342" s="580"/>
      <c r="AO342" s="580"/>
      <c r="AP342" s="580"/>
      <c r="AQ342" s="580"/>
      <c r="AR342" s="580"/>
      <c r="AS342" s="580"/>
      <c r="AT342" s="580"/>
      <c r="AU342" s="581"/>
      <c r="AV342" s="581"/>
      <c r="AW342" s="581"/>
      <c r="AX342" s="581"/>
      <c r="AY342" s="581"/>
      <c r="AZ342" s="582"/>
      <c r="BA342" s="98"/>
    </row>
    <row r="343" spans="1:63" s="10" customFormat="1" ht="18" hidden="1" customHeight="1" x14ac:dyDescent="0.25">
      <c r="A343" s="99"/>
      <c r="B343" s="583" t="s">
        <v>79</v>
      </c>
      <c r="C343" s="583"/>
      <c r="D343" s="583"/>
      <c r="E343" s="583"/>
      <c r="F343" s="583"/>
      <c r="G343" s="583"/>
      <c r="H343" s="583"/>
      <c r="I343" s="583"/>
      <c r="J343" s="583"/>
      <c r="K343" s="583"/>
      <c r="L343" s="583"/>
      <c r="M343" s="583"/>
      <c r="N343" s="583"/>
      <c r="O343" s="583"/>
      <c r="P343" s="583"/>
      <c r="Q343" s="583"/>
      <c r="R343" s="583"/>
      <c r="S343" s="585" t="s">
        <v>222</v>
      </c>
      <c r="T343" s="586"/>
      <c r="U343" s="587"/>
      <c r="V343" s="587"/>
      <c r="W343" s="587"/>
      <c r="X343" s="587"/>
      <c r="Y343" s="587"/>
      <c r="Z343" s="587"/>
      <c r="AA343" s="587"/>
      <c r="AB343" s="587"/>
      <c r="AC343" s="587"/>
      <c r="AD343" s="587"/>
      <c r="AE343" s="587"/>
      <c r="AF343" s="587"/>
      <c r="AG343" s="587"/>
      <c r="AH343" s="587"/>
      <c r="AI343" s="587"/>
      <c r="AJ343" s="587"/>
      <c r="AK343" s="587"/>
      <c r="AL343" s="587"/>
      <c r="AM343" s="587"/>
      <c r="AN343" s="587"/>
      <c r="AO343" s="587"/>
      <c r="AP343" s="587"/>
      <c r="AQ343" s="587"/>
      <c r="AR343" s="587"/>
      <c r="AS343" s="587"/>
      <c r="AT343" s="587"/>
      <c r="AU343" s="456"/>
      <c r="AV343" s="456"/>
      <c r="AW343" s="456"/>
      <c r="AX343" s="456"/>
      <c r="AY343" s="456"/>
      <c r="AZ343" s="588"/>
      <c r="BA343" s="98"/>
    </row>
    <row r="344" spans="1:63" s="10" customFormat="1" ht="18" hidden="1" customHeight="1" x14ac:dyDescent="0.25">
      <c r="A344" s="99"/>
      <c r="B344" s="597" t="s">
        <v>80</v>
      </c>
      <c r="C344" s="597"/>
      <c r="D344" s="597"/>
      <c r="E344" s="597"/>
      <c r="F344" s="597"/>
      <c r="G344" s="597"/>
      <c r="H344" s="597"/>
      <c r="I344" s="597"/>
      <c r="J344" s="597"/>
      <c r="K344" s="597"/>
      <c r="L344" s="597"/>
      <c r="M344" s="597"/>
      <c r="N344" s="597"/>
      <c r="O344" s="597"/>
      <c r="P344" s="597"/>
      <c r="Q344" s="597"/>
      <c r="R344" s="597"/>
      <c r="S344" s="585" t="s">
        <v>223</v>
      </c>
      <c r="T344" s="586"/>
      <c r="U344" s="587"/>
      <c r="V344" s="587"/>
      <c r="W344" s="587"/>
      <c r="X344" s="587"/>
      <c r="Y344" s="587"/>
      <c r="Z344" s="587"/>
      <c r="AA344" s="587"/>
      <c r="AB344" s="587"/>
      <c r="AC344" s="587"/>
      <c r="AD344" s="587"/>
      <c r="AE344" s="587"/>
      <c r="AF344" s="587"/>
      <c r="AG344" s="587"/>
      <c r="AH344" s="587"/>
      <c r="AI344" s="587"/>
      <c r="AJ344" s="587"/>
      <c r="AK344" s="587"/>
      <c r="AL344" s="587"/>
      <c r="AM344" s="587"/>
      <c r="AN344" s="587"/>
      <c r="AO344" s="587"/>
      <c r="AP344" s="587"/>
      <c r="AQ344" s="587"/>
      <c r="AR344" s="587"/>
      <c r="AS344" s="587"/>
      <c r="AT344" s="587"/>
      <c r="AU344" s="456"/>
      <c r="AV344" s="456"/>
      <c r="AW344" s="456"/>
      <c r="AX344" s="456"/>
      <c r="AY344" s="456"/>
      <c r="AZ344" s="588"/>
      <c r="BA344" s="98"/>
    </row>
    <row r="345" spans="1:63" s="10" customFormat="1" ht="33" hidden="1" customHeight="1" x14ac:dyDescent="0.25">
      <c r="A345" s="99"/>
      <c r="B345" s="598" t="s">
        <v>108</v>
      </c>
      <c r="C345" s="598"/>
      <c r="D345" s="598"/>
      <c r="E345" s="598"/>
      <c r="F345" s="598"/>
      <c r="G345" s="598"/>
      <c r="H345" s="598"/>
      <c r="I345" s="598"/>
      <c r="J345" s="598"/>
      <c r="K345" s="598"/>
      <c r="L345" s="598"/>
      <c r="M345" s="598"/>
      <c r="N345" s="598"/>
      <c r="O345" s="598"/>
      <c r="P345" s="598"/>
      <c r="Q345" s="598"/>
      <c r="R345" s="598"/>
      <c r="S345" s="585" t="s">
        <v>224</v>
      </c>
      <c r="T345" s="586"/>
      <c r="U345" s="587"/>
      <c r="V345" s="587"/>
      <c r="W345" s="587"/>
      <c r="X345" s="587"/>
      <c r="Y345" s="587"/>
      <c r="Z345" s="587"/>
      <c r="AA345" s="587"/>
      <c r="AB345" s="587"/>
      <c r="AC345" s="587"/>
      <c r="AD345" s="587"/>
      <c r="AE345" s="587"/>
      <c r="AF345" s="587"/>
      <c r="AG345" s="587"/>
      <c r="AH345" s="587"/>
      <c r="AI345" s="587"/>
      <c r="AJ345" s="587"/>
      <c r="AK345" s="587"/>
      <c r="AL345" s="587"/>
      <c r="AM345" s="587"/>
      <c r="AN345" s="587"/>
      <c r="AO345" s="587"/>
      <c r="AP345" s="587"/>
      <c r="AQ345" s="587"/>
      <c r="AR345" s="587"/>
      <c r="AS345" s="587"/>
      <c r="AT345" s="587"/>
      <c r="AU345" s="456"/>
      <c r="AV345" s="456"/>
      <c r="AW345" s="456"/>
      <c r="AX345" s="456"/>
      <c r="AY345" s="456"/>
      <c r="AZ345" s="588"/>
      <c r="BA345" s="98"/>
    </row>
    <row r="346" spans="1:63" s="10" customFormat="1" ht="18" hidden="1" customHeight="1" x14ac:dyDescent="0.25">
      <c r="A346" s="99"/>
      <c r="B346" s="583" t="s">
        <v>79</v>
      </c>
      <c r="C346" s="583"/>
      <c r="D346" s="583"/>
      <c r="E346" s="583"/>
      <c r="F346" s="583"/>
      <c r="G346" s="583"/>
      <c r="H346" s="583"/>
      <c r="I346" s="583"/>
      <c r="J346" s="583"/>
      <c r="K346" s="583"/>
      <c r="L346" s="583"/>
      <c r="M346" s="583"/>
      <c r="N346" s="583"/>
      <c r="O346" s="583"/>
      <c r="P346" s="583"/>
      <c r="Q346" s="583"/>
      <c r="R346" s="583"/>
      <c r="S346" s="585" t="s">
        <v>225</v>
      </c>
      <c r="T346" s="586"/>
      <c r="U346" s="587"/>
      <c r="V346" s="587"/>
      <c r="W346" s="587"/>
      <c r="X346" s="587"/>
      <c r="Y346" s="587"/>
      <c r="Z346" s="587"/>
      <c r="AA346" s="587"/>
      <c r="AB346" s="587"/>
      <c r="AC346" s="587"/>
      <c r="AD346" s="587"/>
      <c r="AE346" s="587"/>
      <c r="AF346" s="587"/>
      <c r="AG346" s="587"/>
      <c r="AH346" s="587"/>
      <c r="AI346" s="587"/>
      <c r="AJ346" s="587"/>
      <c r="AK346" s="587"/>
      <c r="AL346" s="587"/>
      <c r="AM346" s="587"/>
      <c r="AN346" s="587"/>
      <c r="AO346" s="587"/>
      <c r="AP346" s="587"/>
      <c r="AQ346" s="587"/>
      <c r="AR346" s="587"/>
      <c r="AS346" s="587"/>
      <c r="AT346" s="587"/>
      <c r="AU346" s="456"/>
      <c r="AV346" s="456"/>
      <c r="AW346" s="456"/>
      <c r="AX346" s="456"/>
      <c r="AY346" s="456"/>
      <c r="AZ346" s="588"/>
      <c r="BA346" s="98"/>
    </row>
    <row r="347" spans="1:63" s="10" customFormat="1" ht="18" hidden="1" customHeight="1" thickBot="1" x14ac:dyDescent="0.3">
      <c r="A347" s="99"/>
      <c r="B347" s="597" t="s">
        <v>80</v>
      </c>
      <c r="C347" s="597"/>
      <c r="D347" s="597"/>
      <c r="E347" s="597"/>
      <c r="F347" s="597"/>
      <c r="G347" s="597"/>
      <c r="H347" s="597"/>
      <c r="I347" s="597"/>
      <c r="J347" s="597"/>
      <c r="K347" s="597"/>
      <c r="L347" s="597"/>
      <c r="M347" s="597"/>
      <c r="N347" s="597"/>
      <c r="O347" s="597"/>
      <c r="P347" s="597"/>
      <c r="Q347" s="597"/>
      <c r="R347" s="597"/>
      <c r="S347" s="571" t="s">
        <v>226</v>
      </c>
      <c r="T347" s="572"/>
      <c r="U347" s="573"/>
      <c r="V347" s="573"/>
      <c r="W347" s="573"/>
      <c r="X347" s="573"/>
      <c r="Y347" s="573"/>
      <c r="Z347" s="573"/>
      <c r="AA347" s="573"/>
      <c r="AB347" s="573"/>
      <c r="AC347" s="573"/>
      <c r="AD347" s="573"/>
      <c r="AE347" s="573"/>
      <c r="AF347" s="573"/>
      <c r="AG347" s="573"/>
      <c r="AH347" s="573"/>
      <c r="AI347" s="573"/>
      <c r="AJ347" s="573"/>
      <c r="AK347" s="573"/>
      <c r="AL347" s="573"/>
      <c r="AM347" s="573"/>
      <c r="AN347" s="573"/>
      <c r="AO347" s="573"/>
      <c r="AP347" s="573"/>
      <c r="AQ347" s="573"/>
      <c r="AR347" s="573"/>
      <c r="AS347" s="573"/>
      <c r="AT347" s="573"/>
      <c r="AU347" s="574"/>
      <c r="AV347" s="574"/>
      <c r="AW347" s="574"/>
      <c r="AX347" s="574"/>
      <c r="AY347" s="574"/>
      <c r="AZ347" s="575"/>
      <c r="BA347" s="98"/>
    </row>
    <row r="348" spans="1:63" s="10" customFormat="1" ht="15" hidden="1" customHeight="1" x14ac:dyDescent="0.25">
      <c r="A348" s="98"/>
      <c r="B348" s="99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</row>
    <row r="349" spans="1:63" s="10" customFormat="1" ht="33" hidden="1" customHeight="1" x14ac:dyDescent="0.25">
      <c r="A349" s="98"/>
      <c r="B349" s="460" t="s">
        <v>109</v>
      </c>
      <c r="C349" s="460"/>
      <c r="D349" s="460"/>
      <c r="E349" s="460"/>
      <c r="F349" s="460"/>
      <c r="G349" s="460"/>
      <c r="H349" s="460"/>
      <c r="I349" s="460"/>
      <c r="J349" s="460"/>
      <c r="K349" s="460"/>
      <c r="L349" s="460"/>
      <c r="M349" s="460"/>
      <c r="N349" s="460"/>
      <c r="O349" s="460"/>
      <c r="P349" s="460"/>
      <c r="Q349" s="460"/>
      <c r="R349" s="460"/>
      <c r="S349" s="460"/>
      <c r="T349" s="460"/>
      <c r="U349" s="460"/>
      <c r="V349" s="460"/>
      <c r="W349" s="460"/>
      <c r="X349" s="460"/>
      <c r="Y349" s="460"/>
      <c r="Z349" s="460"/>
      <c r="AA349" s="460"/>
      <c r="AB349" s="460"/>
      <c r="AC349" s="460"/>
      <c r="AD349" s="460"/>
      <c r="AE349" s="460"/>
      <c r="AF349" s="460"/>
      <c r="AG349" s="460"/>
      <c r="AH349" s="460"/>
      <c r="AI349" s="460"/>
      <c r="AJ349" s="460"/>
      <c r="AK349" s="460"/>
      <c r="AL349" s="460"/>
      <c r="AM349" s="460"/>
      <c r="AN349" s="460"/>
      <c r="AO349" s="460"/>
      <c r="AP349" s="460"/>
      <c r="AQ349" s="460"/>
      <c r="AR349" s="460"/>
      <c r="AS349" s="460"/>
      <c r="AT349" s="460"/>
      <c r="AU349" s="460"/>
      <c r="AV349" s="460"/>
      <c r="AW349" s="460"/>
      <c r="AX349" s="460"/>
      <c r="AY349" s="460"/>
      <c r="AZ349" s="460"/>
      <c r="BA349" s="98"/>
    </row>
    <row r="350" spans="1:63" s="10" customFormat="1" ht="33" hidden="1" customHeight="1" x14ac:dyDescent="0.25">
      <c r="A350" s="98"/>
      <c r="B350" s="460" t="s">
        <v>419</v>
      </c>
      <c r="C350" s="460"/>
      <c r="D350" s="460"/>
      <c r="E350" s="460"/>
      <c r="F350" s="460"/>
      <c r="G350" s="460"/>
      <c r="H350" s="460"/>
      <c r="I350" s="460"/>
      <c r="J350" s="460"/>
      <c r="K350" s="460"/>
      <c r="L350" s="460"/>
      <c r="M350" s="460"/>
      <c r="N350" s="460"/>
      <c r="O350" s="460"/>
      <c r="P350" s="460"/>
      <c r="Q350" s="460"/>
      <c r="R350" s="460"/>
      <c r="S350" s="460"/>
      <c r="T350" s="460"/>
      <c r="U350" s="460"/>
      <c r="V350" s="460"/>
      <c r="W350" s="460"/>
      <c r="X350" s="460"/>
      <c r="Y350" s="460"/>
      <c r="Z350" s="460"/>
      <c r="AA350" s="460"/>
      <c r="AB350" s="460"/>
      <c r="AC350" s="460"/>
      <c r="AD350" s="460"/>
      <c r="AE350" s="460"/>
      <c r="AF350" s="460"/>
      <c r="AG350" s="460"/>
      <c r="AH350" s="460"/>
      <c r="AI350" s="460"/>
      <c r="AJ350" s="460"/>
      <c r="AK350" s="460"/>
      <c r="AL350" s="460"/>
      <c r="AM350" s="460"/>
      <c r="AN350" s="460"/>
      <c r="AO350" s="460"/>
      <c r="AP350" s="460"/>
      <c r="AQ350" s="460"/>
      <c r="AR350" s="460"/>
      <c r="AS350" s="460"/>
      <c r="AT350" s="460"/>
      <c r="AU350" s="460"/>
      <c r="AV350" s="460"/>
      <c r="AW350" s="460"/>
      <c r="AX350" s="460"/>
      <c r="AY350" s="460"/>
      <c r="AZ350" s="460"/>
      <c r="BA350" s="98"/>
    </row>
    <row r="351" spans="1:63" s="10" customFormat="1" ht="8.1" hidden="1" customHeight="1" x14ac:dyDescent="0.25">
      <c r="A351" s="98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98"/>
    </row>
    <row r="352" spans="1:63" s="10" customFormat="1" ht="24.95" hidden="1" customHeight="1" x14ac:dyDescent="0.25">
      <c r="A352" s="99"/>
      <c r="B352" s="589" t="s">
        <v>3</v>
      </c>
      <c r="C352" s="589"/>
      <c r="D352" s="589"/>
      <c r="E352" s="589"/>
      <c r="F352" s="589"/>
      <c r="G352" s="589"/>
      <c r="H352" s="589"/>
      <c r="I352" s="589"/>
      <c r="J352" s="589"/>
      <c r="K352" s="589"/>
      <c r="L352" s="589"/>
      <c r="M352" s="589"/>
      <c r="N352" s="589"/>
      <c r="O352" s="589"/>
      <c r="P352" s="589"/>
      <c r="Q352" s="589"/>
      <c r="R352" s="399"/>
      <c r="S352" s="456" t="s">
        <v>72</v>
      </c>
      <c r="T352" s="456"/>
      <c r="U352" s="400" t="s">
        <v>347</v>
      </c>
      <c r="V352" s="402"/>
      <c r="W352" s="400" t="s">
        <v>96</v>
      </c>
      <c r="X352" s="401"/>
      <c r="Y352" s="401"/>
      <c r="Z352" s="401"/>
      <c r="AA352" s="401"/>
      <c r="AB352" s="402"/>
      <c r="AC352" s="456" t="s">
        <v>326</v>
      </c>
      <c r="AD352" s="456"/>
      <c r="AE352" s="456"/>
      <c r="AF352" s="456"/>
      <c r="AG352" s="456"/>
      <c r="AH352" s="456"/>
      <c r="AI352" s="456" t="s">
        <v>83</v>
      </c>
      <c r="AJ352" s="456"/>
      <c r="AK352" s="456"/>
      <c r="AL352" s="456"/>
      <c r="AM352" s="456"/>
      <c r="AN352" s="456"/>
      <c r="AO352" s="589" t="s">
        <v>176</v>
      </c>
      <c r="AP352" s="589"/>
      <c r="AQ352" s="589"/>
      <c r="AR352" s="589"/>
      <c r="AS352" s="589"/>
      <c r="AT352" s="589"/>
      <c r="AU352" s="589"/>
      <c r="AV352" s="589"/>
      <c r="AW352" s="589"/>
      <c r="AX352" s="589"/>
      <c r="AY352" s="589"/>
      <c r="AZ352" s="589"/>
      <c r="BA352" s="98"/>
    </row>
    <row r="353" spans="1:83" s="10" customFormat="1" ht="24.95" hidden="1" customHeight="1" x14ac:dyDescent="0.25">
      <c r="A353" s="99"/>
      <c r="B353" s="590"/>
      <c r="C353" s="590"/>
      <c r="D353" s="590"/>
      <c r="E353" s="590"/>
      <c r="F353" s="590"/>
      <c r="G353" s="590"/>
      <c r="H353" s="590"/>
      <c r="I353" s="590"/>
      <c r="J353" s="590"/>
      <c r="K353" s="590"/>
      <c r="L353" s="590"/>
      <c r="M353" s="590"/>
      <c r="N353" s="590"/>
      <c r="O353" s="590"/>
      <c r="P353" s="590"/>
      <c r="Q353" s="590"/>
      <c r="R353" s="591"/>
      <c r="S353" s="456"/>
      <c r="T353" s="456"/>
      <c r="U353" s="455"/>
      <c r="V353" s="454"/>
      <c r="W353" s="405"/>
      <c r="X353" s="404"/>
      <c r="Y353" s="404"/>
      <c r="Z353" s="404"/>
      <c r="AA353" s="404"/>
      <c r="AB353" s="406"/>
      <c r="AC353" s="456"/>
      <c r="AD353" s="456"/>
      <c r="AE353" s="456"/>
      <c r="AF353" s="456"/>
      <c r="AG353" s="456"/>
      <c r="AH353" s="456"/>
      <c r="AI353" s="456"/>
      <c r="AJ353" s="456"/>
      <c r="AK353" s="456"/>
      <c r="AL353" s="456"/>
      <c r="AM353" s="456"/>
      <c r="AN353" s="456"/>
      <c r="AO353" s="592"/>
      <c r="AP353" s="592"/>
      <c r="AQ353" s="592"/>
      <c r="AR353" s="592"/>
      <c r="AS353" s="592"/>
      <c r="AT353" s="592"/>
      <c r="AU353" s="592"/>
      <c r="AV353" s="592"/>
      <c r="AW353" s="592"/>
      <c r="AX353" s="592"/>
      <c r="AY353" s="592"/>
      <c r="AZ353" s="592"/>
      <c r="BA353" s="98"/>
    </row>
    <row r="354" spans="1:83" s="10" customFormat="1" ht="126" hidden="1" customHeight="1" x14ac:dyDescent="0.25">
      <c r="A354" s="99"/>
      <c r="B354" s="592"/>
      <c r="C354" s="592"/>
      <c r="D354" s="592"/>
      <c r="E354" s="592"/>
      <c r="F354" s="592"/>
      <c r="G354" s="592"/>
      <c r="H354" s="592"/>
      <c r="I354" s="592"/>
      <c r="J354" s="592"/>
      <c r="K354" s="592"/>
      <c r="L354" s="592"/>
      <c r="M354" s="592"/>
      <c r="N354" s="592"/>
      <c r="O354" s="592"/>
      <c r="P354" s="592"/>
      <c r="Q354" s="592"/>
      <c r="R354" s="593"/>
      <c r="S354" s="456"/>
      <c r="T354" s="456"/>
      <c r="U354" s="405"/>
      <c r="V354" s="406"/>
      <c r="W354" s="594" t="s">
        <v>97</v>
      </c>
      <c r="X354" s="595"/>
      <c r="Y354" s="596"/>
      <c r="Z354" s="594" t="s">
        <v>98</v>
      </c>
      <c r="AA354" s="595"/>
      <c r="AB354" s="596"/>
      <c r="AC354" s="594" t="s">
        <v>97</v>
      </c>
      <c r="AD354" s="595"/>
      <c r="AE354" s="596"/>
      <c r="AF354" s="594" t="s">
        <v>98</v>
      </c>
      <c r="AG354" s="595"/>
      <c r="AH354" s="596"/>
      <c r="AI354" s="594" t="s">
        <v>97</v>
      </c>
      <c r="AJ354" s="595"/>
      <c r="AK354" s="596"/>
      <c r="AL354" s="594" t="s">
        <v>98</v>
      </c>
      <c r="AM354" s="595"/>
      <c r="AN354" s="596"/>
      <c r="AO354" s="594" t="s">
        <v>368</v>
      </c>
      <c r="AP354" s="595"/>
      <c r="AQ354" s="596"/>
      <c r="AR354" s="594" t="s">
        <v>370</v>
      </c>
      <c r="AS354" s="595"/>
      <c r="AT354" s="596"/>
      <c r="AU354" s="594" t="s">
        <v>366</v>
      </c>
      <c r="AV354" s="595"/>
      <c r="AW354" s="596"/>
      <c r="AX354" s="594" t="s">
        <v>367</v>
      </c>
      <c r="AY354" s="595"/>
      <c r="AZ354" s="595"/>
      <c r="BA354" s="98"/>
      <c r="CE354" s="11"/>
    </row>
    <row r="355" spans="1:83" s="10" customFormat="1" ht="15" hidden="1" customHeight="1" thickBot="1" x14ac:dyDescent="0.3">
      <c r="A355" s="99"/>
      <c r="B355" s="388">
        <v>1</v>
      </c>
      <c r="C355" s="587"/>
      <c r="D355" s="587"/>
      <c r="E355" s="587"/>
      <c r="F355" s="587"/>
      <c r="G355" s="587"/>
      <c r="H355" s="587"/>
      <c r="I355" s="587"/>
      <c r="J355" s="587"/>
      <c r="K355" s="587"/>
      <c r="L355" s="587"/>
      <c r="M355" s="587"/>
      <c r="N355" s="587"/>
      <c r="O355" s="587"/>
      <c r="P355" s="587"/>
      <c r="Q355" s="587"/>
      <c r="R355" s="587"/>
      <c r="S355" s="589">
        <v>2</v>
      </c>
      <c r="T355" s="589"/>
      <c r="U355" s="599">
        <v>3</v>
      </c>
      <c r="V355" s="599"/>
      <c r="W355" s="398">
        <v>4</v>
      </c>
      <c r="X355" s="589"/>
      <c r="Y355" s="589"/>
      <c r="Z355" s="599">
        <v>5</v>
      </c>
      <c r="AA355" s="599"/>
      <c r="AB355" s="599"/>
      <c r="AC355" s="599">
        <v>6</v>
      </c>
      <c r="AD355" s="599"/>
      <c r="AE355" s="599"/>
      <c r="AF355" s="599">
        <v>7</v>
      </c>
      <c r="AG355" s="599"/>
      <c r="AH355" s="599"/>
      <c r="AI355" s="599">
        <v>8</v>
      </c>
      <c r="AJ355" s="599"/>
      <c r="AK355" s="599"/>
      <c r="AL355" s="599">
        <v>9</v>
      </c>
      <c r="AM355" s="599"/>
      <c r="AN355" s="599"/>
      <c r="AO355" s="599">
        <v>10</v>
      </c>
      <c r="AP355" s="599"/>
      <c r="AQ355" s="599"/>
      <c r="AR355" s="599">
        <v>11</v>
      </c>
      <c r="AS355" s="599"/>
      <c r="AT355" s="599"/>
      <c r="AU355" s="600">
        <v>12</v>
      </c>
      <c r="AV355" s="600"/>
      <c r="AW355" s="600"/>
      <c r="AX355" s="401">
        <v>13</v>
      </c>
      <c r="AY355" s="401"/>
      <c r="AZ355" s="401"/>
      <c r="BA355" s="98"/>
    </row>
    <row r="356" spans="1:83" s="10" customFormat="1" ht="33" hidden="1" customHeight="1" x14ac:dyDescent="0.25">
      <c r="A356" s="99"/>
      <c r="B356" s="576" t="s">
        <v>110</v>
      </c>
      <c r="C356" s="576"/>
      <c r="D356" s="576"/>
      <c r="E356" s="576"/>
      <c r="F356" s="576"/>
      <c r="G356" s="576"/>
      <c r="H356" s="576"/>
      <c r="I356" s="576"/>
      <c r="J356" s="576"/>
      <c r="K356" s="576"/>
      <c r="L356" s="576"/>
      <c r="M356" s="576"/>
      <c r="N356" s="576"/>
      <c r="O356" s="576"/>
      <c r="P356" s="576"/>
      <c r="Q356" s="576"/>
      <c r="R356" s="577"/>
      <c r="S356" s="578" t="s">
        <v>221</v>
      </c>
      <c r="T356" s="579"/>
      <c r="U356" s="580"/>
      <c r="V356" s="580"/>
      <c r="W356" s="580"/>
      <c r="X356" s="580"/>
      <c r="Y356" s="580"/>
      <c r="Z356" s="580"/>
      <c r="AA356" s="580"/>
      <c r="AB356" s="580"/>
      <c r="AC356" s="580"/>
      <c r="AD356" s="580"/>
      <c r="AE356" s="580"/>
      <c r="AF356" s="580"/>
      <c r="AG356" s="580"/>
      <c r="AH356" s="580"/>
      <c r="AI356" s="580"/>
      <c r="AJ356" s="580"/>
      <c r="AK356" s="580"/>
      <c r="AL356" s="580"/>
      <c r="AM356" s="580"/>
      <c r="AN356" s="580"/>
      <c r="AO356" s="580"/>
      <c r="AP356" s="580"/>
      <c r="AQ356" s="580"/>
      <c r="AR356" s="580"/>
      <c r="AS356" s="580"/>
      <c r="AT356" s="580"/>
      <c r="AU356" s="581"/>
      <c r="AV356" s="581"/>
      <c r="AW356" s="581"/>
      <c r="AX356" s="581"/>
      <c r="AY356" s="581"/>
      <c r="AZ356" s="582"/>
      <c r="BA356" s="98"/>
      <c r="CC356" s="11"/>
    </row>
    <row r="357" spans="1:83" s="10" customFormat="1" ht="18" hidden="1" customHeight="1" x14ac:dyDescent="0.25">
      <c r="A357" s="99"/>
      <c r="B357" s="583" t="s">
        <v>79</v>
      </c>
      <c r="C357" s="583"/>
      <c r="D357" s="583"/>
      <c r="E357" s="583"/>
      <c r="F357" s="583"/>
      <c r="G357" s="583"/>
      <c r="H357" s="583"/>
      <c r="I357" s="583"/>
      <c r="J357" s="583"/>
      <c r="K357" s="583"/>
      <c r="L357" s="583"/>
      <c r="M357" s="583"/>
      <c r="N357" s="583"/>
      <c r="O357" s="583"/>
      <c r="P357" s="583"/>
      <c r="Q357" s="583"/>
      <c r="R357" s="584"/>
      <c r="S357" s="585" t="s">
        <v>222</v>
      </c>
      <c r="T357" s="586"/>
      <c r="U357" s="587"/>
      <c r="V357" s="587"/>
      <c r="W357" s="587"/>
      <c r="X357" s="587"/>
      <c r="Y357" s="587"/>
      <c r="Z357" s="587"/>
      <c r="AA357" s="587"/>
      <c r="AB357" s="587"/>
      <c r="AC357" s="587"/>
      <c r="AD357" s="587"/>
      <c r="AE357" s="587"/>
      <c r="AF357" s="587"/>
      <c r="AG357" s="587"/>
      <c r="AH357" s="587"/>
      <c r="AI357" s="587"/>
      <c r="AJ357" s="587"/>
      <c r="AK357" s="587"/>
      <c r="AL357" s="587"/>
      <c r="AM357" s="587"/>
      <c r="AN357" s="587"/>
      <c r="AO357" s="587"/>
      <c r="AP357" s="587"/>
      <c r="AQ357" s="587"/>
      <c r="AR357" s="587"/>
      <c r="AS357" s="587"/>
      <c r="AT357" s="587"/>
      <c r="AU357" s="456"/>
      <c r="AV357" s="456"/>
      <c r="AW357" s="456"/>
      <c r="AX357" s="456"/>
      <c r="AY357" s="456"/>
      <c r="AZ357" s="588"/>
      <c r="BA357" s="98"/>
    </row>
    <row r="358" spans="1:83" s="10" customFormat="1" ht="18" hidden="1" customHeight="1" thickBot="1" x14ac:dyDescent="0.3">
      <c r="A358" s="99"/>
      <c r="B358" s="569" t="s">
        <v>80</v>
      </c>
      <c r="C358" s="569"/>
      <c r="D358" s="569"/>
      <c r="E358" s="569"/>
      <c r="F358" s="569"/>
      <c r="G358" s="569"/>
      <c r="H358" s="569"/>
      <c r="I358" s="569"/>
      <c r="J358" s="569"/>
      <c r="K358" s="569"/>
      <c r="L358" s="569"/>
      <c r="M358" s="569"/>
      <c r="N358" s="569"/>
      <c r="O358" s="569"/>
      <c r="P358" s="569"/>
      <c r="Q358" s="569"/>
      <c r="R358" s="570"/>
      <c r="S358" s="571" t="s">
        <v>223</v>
      </c>
      <c r="T358" s="572"/>
      <c r="U358" s="573"/>
      <c r="V358" s="573"/>
      <c r="W358" s="573"/>
      <c r="X358" s="573"/>
      <c r="Y358" s="573"/>
      <c r="Z358" s="573"/>
      <c r="AA358" s="573"/>
      <c r="AB358" s="573"/>
      <c r="AC358" s="573"/>
      <c r="AD358" s="573"/>
      <c r="AE358" s="573"/>
      <c r="AF358" s="573"/>
      <c r="AG358" s="573"/>
      <c r="AH358" s="573"/>
      <c r="AI358" s="573"/>
      <c r="AJ358" s="573"/>
      <c r="AK358" s="573"/>
      <c r="AL358" s="573"/>
      <c r="AM358" s="573"/>
      <c r="AN358" s="573"/>
      <c r="AO358" s="573"/>
      <c r="AP358" s="573"/>
      <c r="AQ358" s="573"/>
      <c r="AR358" s="573"/>
      <c r="AS358" s="573"/>
      <c r="AT358" s="573"/>
      <c r="AU358" s="574"/>
      <c r="AV358" s="574"/>
      <c r="AW358" s="574"/>
      <c r="AX358" s="574"/>
      <c r="AY358" s="574"/>
      <c r="AZ358" s="575"/>
      <c r="BA358" s="98"/>
    </row>
    <row r="359" spans="1:83" s="10" customFormat="1" ht="15" hidden="1" customHeight="1" x14ac:dyDescent="0.25">
      <c r="A359" s="98"/>
      <c r="B359" s="99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</row>
    <row r="360" spans="1:83" s="10" customFormat="1" ht="33" hidden="1" customHeight="1" x14ac:dyDescent="0.25">
      <c r="A360" s="98"/>
      <c r="B360" s="460" t="s">
        <v>273</v>
      </c>
      <c r="C360" s="460"/>
      <c r="D360" s="460"/>
      <c r="E360" s="460"/>
      <c r="F360" s="460"/>
      <c r="G360" s="460"/>
      <c r="H360" s="460"/>
      <c r="I360" s="460"/>
      <c r="J360" s="460"/>
      <c r="K360" s="460"/>
      <c r="L360" s="460"/>
      <c r="M360" s="460"/>
      <c r="N360" s="460"/>
      <c r="O360" s="460"/>
      <c r="P360" s="460"/>
      <c r="Q360" s="460"/>
      <c r="R360" s="460"/>
      <c r="S360" s="460"/>
      <c r="T360" s="460"/>
      <c r="U360" s="460"/>
      <c r="V360" s="460"/>
      <c r="W360" s="460"/>
      <c r="X360" s="460"/>
      <c r="Y360" s="460"/>
      <c r="Z360" s="460"/>
      <c r="AA360" s="460"/>
      <c r="AB360" s="460"/>
      <c r="AC360" s="460"/>
      <c r="AD360" s="460"/>
      <c r="AE360" s="460"/>
      <c r="AF360" s="460"/>
      <c r="AG360" s="460"/>
      <c r="AH360" s="460"/>
      <c r="AI360" s="460"/>
      <c r="AJ360" s="460"/>
      <c r="AK360" s="460"/>
      <c r="AL360" s="460"/>
      <c r="AM360" s="460"/>
      <c r="AN360" s="460"/>
      <c r="AO360" s="460"/>
      <c r="AP360" s="460"/>
      <c r="AQ360" s="460"/>
      <c r="AR360" s="460"/>
      <c r="AS360" s="460"/>
      <c r="AT360" s="460"/>
      <c r="AU360" s="460"/>
      <c r="AV360" s="460"/>
      <c r="AW360" s="460"/>
      <c r="AX360" s="460"/>
      <c r="AY360" s="460"/>
      <c r="AZ360" s="460"/>
      <c r="BA360" s="98"/>
    </row>
    <row r="361" spans="1:83" s="10" customFormat="1" ht="8.1" hidden="1" customHeight="1" x14ac:dyDescent="0.25">
      <c r="A361" s="98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98"/>
    </row>
    <row r="362" spans="1:83" s="10" customFormat="1" ht="24.95" hidden="1" customHeight="1" x14ac:dyDescent="0.25">
      <c r="A362" s="99"/>
      <c r="B362" s="589" t="s">
        <v>3</v>
      </c>
      <c r="C362" s="589"/>
      <c r="D362" s="589"/>
      <c r="E362" s="589"/>
      <c r="F362" s="589"/>
      <c r="G362" s="589"/>
      <c r="H362" s="589"/>
      <c r="I362" s="589"/>
      <c r="J362" s="589"/>
      <c r="K362" s="589"/>
      <c r="L362" s="589"/>
      <c r="M362" s="589"/>
      <c r="N362" s="589"/>
      <c r="O362" s="589"/>
      <c r="P362" s="589"/>
      <c r="Q362" s="589"/>
      <c r="R362" s="399"/>
      <c r="S362" s="456" t="s">
        <v>72</v>
      </c>
      <c r="T362" s="456"/>
      <c r="U362" s="400" t="s">
        <v>347</v>
      </c>
      <c r="V362" s="402"/>
      <c r="W362" s="400" t="s">
        <v>96</v>
      </c>
      <c r="X362" s="401"/>
      <c r="Y362" s="401"/>
      <c r="Z362" s="401"/>
      <c r="AA362" s="401"/>
      <c r="AB362" s="402"/>
      <c r="AC362" s="456" t="s">
        <v>326</v>
      </c>
      <c r="AD362" s="456"/>
      <c r="AE362" s="456"/>
      <c r="AF362" s="456"/>
      <c r="AG362" s="456"/>
      <c r="AH362" s="456"/>
      <c r="AI362" s="456" t="s">
        <v>83</v>
      </c>
      <c r="AJ362" s="456"/>
      <c r="AK362" s="456"/>
      <c r="AL362" s="456"/>
      <c r="AM362" s="456"/>
      <c r="AN362" s="456"/>
      <c r="AO362" s="589" t="s">
        <v>176</v>
      </c>
      <c r="AP362" s="589"/>
      <c r="AQ362" s="589"/>
      <c r="AR362" s="589"/>
      <c r="AS362" s="589"/>
      <c r="AT362" s="589"/>
      <c r="AU362" s="589"/>
      <c r="AV362" s="589"/>
      <c r="AW362" s="589"/>
      <c r="AX362" s="589"/>
      <c r="AY362" s="589"/>
      <c r="AZ362" s="589"/>
      <c r="BA362" s="98"/>
    </row>
    <row r="363" spans="1:83" s="10" customFormat="1" ht="24.95" hidden="1" customHeight="1" x14ac:dyDescent="0.25">
      <c r="A363" s="99"/>
      <c r="B363" s="590"/>
      <c r="C363" s="590"/>
      <c r="D363" s="590"/>
      <c r="E363" s="590"/>
      <c r="F363" s="590"/>
      <c r="G363" s="590"/>
      <c r="H363" s="590"/>
      <c r="I363" s="590"/>
      <c r="J363" s="590"/>
      <c r="K363" s="590"/>
      <c r="L363" s="590"/>
      <c r="M363" s="590"/>
      <c r="N363" s="590"/>
      <c r="O363" s="590"/>
      <c r="P363" s="590"/>
      <c r="Q363" s="590"/>
      <c r="R363" s="591"/>
      <c r="S363" s="456"/>
      <c r="T363" s="456"/>
      <c r="U363" s="455"/>
      <c r="V363" s="454"/>
      <c r="W363" s="405"/>
      <c r="X363" s="404"/>
      <c r="Y363" s="404"/>
      <c r="Z363" s="404"/>
      <c r="AA363" s="404"/>
      <c r="AB363" s="406"/>
      <c r="AC363" s="456"/>
      <c r="AD363" s="456"/>
      <c r="AE363" s="456"/>
      <c r="AF363" s="456"/>
      <c r="AG363" s="456"/>
      <c r="AH363" s="456"/>
      <c r="AI363" s="456"/>
      <c r="AJ363" s="456"/>
      <c r="AK363" s="456"/>
      <c r="AL363" s="456"/>
      <c r="AM363" s="456"/>
      <c r="AN363" s="456"/>
      <c r="AO363" s="592"/>
      <c r="AP363" s="592"/>
      <c r="AQ363" s="592"/>
      <c r="AR363" s="592"/>
      <c r="AS363" s="592"/>
      <c r="AT363" s="592"/>
      <c r="AU363" s="592"/>
      <c r="AV363" s="592"/>
      <c r="AW363" s="592"/>
      <c r="AX363" s="592"/>
      <c r="AY363" s="592"/>
      <c r="AZ363" s="592"/>
      <c r="BA363" s="98"/>
    </row>
    <row r="364" spans="1:83" s="10" customFormat="1" ht="135.75" hidden="1" customHeight="1" x14ac:dyDescent="0.25">
      <c r="A364" s="99"/>
      <c r="B364" s="592"/>
      <c r="C364" s="592"/>
      <c r="D364" s="592"/>
      <c r="E364" s="592"/>
      <c r="F364" s="592"/>
      <c r="G364" s="592"/>
      <c r="H364" s="592"/>
      <c r="I364" s="592"/>
      <c r="J364" s="592"/>
      <c r="K364" s="592"/>
      <c r="L364" s="592"/>
      <c r="M364" s="592"/>
      <c r="N364" s="592"/>
      <c r="O364" s="592"/>
      <c r="P364" s="592"/>
      <c r="Q364" s="592"/>
      <c r="R364" s="593"/>
      <c r="S364" s="456"/>
      <c r="T364" s="456"/>
      <c r="U364" s="405"/>
      <c r="V364" s="406"/>
      <c r="W364" s="594" t="s">
        <v>97</v>
      </c>
      <c r="X364" s="595"/>
      <c r="Y364" s="596"/>
      <c r="Z364" s="594" t="s">
        <v>98</v>
      </c>
      <c r="AA364" s="595"/>
      <c r="AB364" s="596"/>
      <c r="AC364" s="594" t="s">
        <v>97</v>
      </c>
      <c r="AD364" s="595"/>
      <c r="AE364" s="596"/>
      <c r="AF364" s="594" t="s">
        <v>98</v>
      </c>
      <c r="AG364" s="595"/>
      <c r="AH364" s="596"/>
      <c r="AI364" s="594" t="s">
        <v>97</v>
      </c>
      <c r="AJ364" s="595"/>
      <c r="AK364" s="596"/>
      <c r="AL364" s="594" t="s">
        <v>98</v>
      </c>
      <c r="AM364" s="595"/>
      <c r="AN364" s="596"/>
      <c r="AO364" s="594" t="s">
        <v>368</v>
      </c>
      <c r="AP364" s="595"/>
      <c r="AQ364" s="596"/>
      <c r="AR364" s="594" t="s">
        <v>370</v>
      </c>
      <c r="AS364" s="595"/>
      <c r="AT364" s="596"/>
      <c r="AU364" s="594" t="s">
        <v>366</v>
      </c>
      <c r="AV364" s="595"/>
      <c r="AW364" s="596"/>
      <c r="AX364" s="594" t="s">
        <v>367</v>
      </c>
      <c r="AY364" s="595"/>
      <c r="AZ364" s="595"/>
      <c r="BA364" s="98"/>
      <c r="CE364" s="11"/>
    </row>
    <row r="365" spans="1:83" s="10" customFormat="1" ht="15" hidden="1" customHeight="1" thickBot="1" x14ac:dyDescent="0.3">
      <c r="A365" s="99"/>
      <c r="B365" s="388">
        <v>1</v>
      </c>
      <c r="C365" s="587"/>
      <c r="D365" s="587"/>
      <c r="E365" s="587"/>
      <c r="F365" s="587"/>
      <c r="G365" s="587"/>
      <c r="H365" s="587"/>
      <c r="I365" s="587"/>
      <c r="J365" s="587"/>
      <c r="K365" s="587"/>
      <c r="L365" s="587"/>
      <c r="M365" s="587"/>
      <c r="N365" s="587"/>
      <c r="O365" s="587"/>
      <c r="P365" s="587"/>
      <c r="Q365" s="587"/>
      <c r="R365" s="587"/>
      <c r="S365" s="589">
        <v>2</v>
      </c>
      <c r="T365" s="589"/>
      <c r="U365" s="599">
        <v>3</v>
      </c>
      <c r="V365" s="599"/>
      <c r="W365" s="398">
        <v>4</v>
      </c>
      <c r="X365" s="589"/>
      <c r="Y365" s="589"/>
      <c r="Z365" s="599">
        <v>5</v>
      </c>
      <c r="AA365" s="599"/>
      <c r="AB365" s="599"/>
      <c r="AC365" s="599">
        <v>6</v>
      </c>
      <c r="AD365" s="599"/>
      <c r="AE365" s="599"/>
      <c r="AF365" s="599">
        <v>7</v>
      </c>
      <c r="AG365" s="599"/>
      <c r="AH365" s="599"/>
      <c r="AI365" s="599">
        <v>8</v>
      </c>
      <c r="AJ365" s="599"/>
      <c r="AK365" s="599"/>
      <c r="AL365" s="599">
        <v>9</v>
      </c>
      <c r="AM365" s="599"/>
      <c r="AN365" s="599"/>
      <c r="AO365" s="599">
        <v>10</v>
      </c>
      <c r="AP365" s="599"/>
      <c r="AQ365" s="599"/>
      <c r="AR365" s="599">
        <v>11</v>
      </c>
      <c r="AS365" s="599"/>
      <c r="AT365" s="599"/>
      <c r="AU365" s="600">
        <v>12</v>
      </c>
      <c r="AV365" s="600"/>
      <c r="AW365" s="600"/>
      <c r="AX365" s="401">
        <v>13</v>
      </c>
      <c r="AY365" s="401"/>
      <c r="AZ365" s="401"/>
      <c r="BA365" s="98"/>
    </row>
    <row r="366" spans="1:83" s="10" customFormat="1" ht="33" hidden="1" customHeight="1" x14ac:dyDescent="0.25">
      <c r="A366" s="99"/>
      <c r="B366" s="576" t="s">
        <v>110</v>
      </c>
      <c r="C366" s="576"/>
      <c r="D366" s="576"/>
      <c r="E366" s="576"/>
      <c r="F366" s="576"/>
      <c r="G366" s="576"/>
      <c r="H366" s="576"/>
      <c r="I366" s="576"/>
      <c r="J366" s="576"/>
      <c r="K366" s="576"/>
      <c r="L366" s="576"/>
      <c r="M366" s="576"/>
      <c r="N366" s="576"/>
      <c r="O366" s="576"/>
      <c r="P366" s="576"/>
      <c r="Q366" s="576"/>
      <c r="R366" s="577"/>
      <c r="S366" s="578" t="s">
        <v>221</v>
      </c>
      <c r="T366" s="579"/>
      <c r="U366" s="580"/>
      <c r="V366" s="580"/>
      <c r="W366" s="580"/>
      <c r="X366" s="580"/>
      <c r="Y366" s="580"/>
      <c r="Z366" s="580"/>
      <c r="AA366" s="580"/>
      <c r="AB366" s="580"/>
      <c r="AC366" s="580"/>
      <c r="AD366" s="580"/>
      <c r="AE366" s="580"/>
      <c r="AF366" s="580"/>
      <c r="AG366" s="580"/>
      <c r="AH366" s="580"/>
      <c r="AI366" s="580"/>
      <c r="AJ366" s="580"/>
      <c r="AK366" s="580"/>
      <c r="AL366" s="580"/>
      <c r="AM366" s="580"/>
      <c r="AN366" s="580"/>
      <c r="AO366" s="580"/>
      <c r="AP366" s="580"/>
      <c r="AQ366" s="580"/>
      <c r="AR366" s="580"/>
      <c r="AS366" s="580"/>
      <c r="AT366" s="580"/>
      <c r="AU366" s="581"/>
      <c r="AV366" s="581"/>
      <c r="AW366" s="581"/>
      <c r="AX366" s="581"/>
      <c r="AY366" s="581"/>
      <c r="AZ366" s="582"/>
      <c r="BA366" s="98"/>
      <c r="CC366" s="11"/>
    </row>
    <row r="367" spans="1:83" s="10" customFormat="1" ht="18" hidden="1" customHeight="1" x14ac:dyDescent="0.25">
      <c r="A367" s="99"/>
      <c r="B367" s="583" t="s">
        <v>79</v>
      </c>
      <c r="C367" s="583"/>
      <c r="D367" s="583"/>
      <c r="E367" s="583"/>
      <c r="F367" s="583"/>
      <c r="G367" s="583"/>
      <c r="H367" s="583"/>
      <c r="I367" s="583"/>
      <c r="J367" s="583"/>
      <c r="K367" s="583"/>
      <c r="L367" s="583"/>
      <c r="M367" s="583"/>
      <c r="N367" s="583"/>
      <c r="O367" s="583"/>
      <c r="P367" s="583"/>
      <c r="Q367" s="583"/>
      <c r="R367" s="584"/>
      <c r="S367" s="585" t="s">
        <v>222</v>
      </c>
      <c r="T367" s="586"/>
      <c r="U367" s="587"/>
      <c r="V367" s="587"/>
      <c r="W367" s="587"/>
      <c r="X367" s="587"/>
      <c r="Y367" s="587"/>
      <c r="Z367" s="587"/>
      <c r="AA367" s="587"/>
      <c r="AB367" s="587"/>
      <c r="AC367" s="587"/>
      <c r="AD367" s="587"/>
      <c r="AE367" s="587"/>
      <c r="AF367" s="587"/>
      <c r="AG367" s="587"/>
      <c r="AH367" s="587"/>
      <c r="AI367" s="587"/>
      <c r="AJ367" s="587"/>
      <c r="AK367" s="587"/>
      <c r="AL367" s="587"/>
      <c r="AM367" s="587"/>
      <c r="AN367" s="587"/>
      <c r="AO367" s="587"/>
      <c r="AP367" s="587"/>
      <c r="AQ367" s="587"/>
      <c r="AR367" s="587"/>
      <c r="AS367" s="587"/>
      <c r="AT367" s="587"/>
      <c r="AU367" s="456"/>
      <c r="AV367" s="456"/>
      <c r="AW367" s="456"/>
      <c r="AX367" s="456"/>
      <c r="AY367" s="456"/>
      <c r="AZ367" s="588"/>
      <c r="BA367" s="98"/>
    </row>
    <row r="368" spans="1:83" s="10" customFormat="1" ht="18" hidden="1" customHeight="1" thickBot="1" x14ac:dyDescent="0.3">
      <c r="A368" s="99"/>
      <c r="B368" s="569" t="s">
        <v>80</v>
      </c>
      <c r="C368" s="569"/>
      <c r="D368" s="569"/>
      <c r="E368" s="569"/>
      <c r="F368" s="569"/>
      <c r="G368" s="569"/>
      <c r="H368" s="569"/>
      <c r="I368" s="569"/>
      <c r="J368" s="569"/>
      <c r="K368" s="569"/>
      <c r="L368" s="569"/>
      <c r="M368" s="569"/>
      <c r="N368" s="569"/>
      <c r="O368" s="569"/>
      <c r="P368" s="569"/>
      <c r="Q368" s="569"/>
      <c r="R368" s="570"/>
      <c r="S368" s="571" t="s">
        <v>223</v>
      </c>
      <c r="T368" s="572"/>
      <c r="U368" s="573"/>
      <c r="V368" s="573"/>
      <c r="W368" s="573"/>
      <c r="X368" s="573"/>
      <c r="Y368" s="573"/>
      <c r="Z368" s="573"/>
      <c r="AA368" s="573"/>
      <c r="AB368" s="573"/>
      <c r="AC368" s="573"/>
      <c r="AD368" s="573"/>
      <c r="AE368" s="573"/>
      <c r="AF368" s="573"/>
      <c r="AG368" s="573"/>
      <c r="AH368" s="573"/>
      <c r="AI368" s="573"/>
      <c r="AJ368" s="573"/>
      <c r="AK368" s="573"/>
      <c r="AL368" s="573"/>
      <c r="AM368" s="573"/>
      <c r="AN368" s="573"/>
      <c r="AO368" s="573"/>
      <c r="AP368" s="573"/>
      <c r="AQ368" s="573"/>
      <c r="AR368" s="573"/>
      <c r="AS368" s="573"/>
      <c r="AT368" s="573"/>
      <c r="AU368" s="574"/>
      <c r="AV368" s="574"/>
      <c r="AW368" s="574"/>
      <c r="AX368" s="574"/>
      <c r="AY368" s="574"/>
      <c r="AZ368" s="575"/>
      <c r="BA368" s="98"/>
    </row>
    <row r="369" spans="1:83" s="10" customFormat="1" ht="15" hidden="1" customHeight="1" x14ac:dyDescent="0.25">
      <c r="A369" s="98"/>
      <c r="B369" s="99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</row>
    <row r="370" spans="1:83" s="10" customFormat="1" ht="33" hidden="1" customHeight="1" x14ac:dyDescent="0.25">
      <c r="A370" s="98"/>
      <c r="B370" s="460" t="s">
        <v>274</v>
      </c>
      <c r="C370" s="460"/>
      <c r="D370" s="460"/>
      <c r="E370" s="460"/>
      <c r="F370" s="460"/>
      <c r="G370" s="460"/>
      <c r="H370" s="460"/>
      <c r="I370" s="460"/>
      <c r="J370" s="460"/>
      <c r="K370" s="460"/>
      <c r="L370" s="460"/>
      <c r="M370" s="460"/>
      <c r="N370" s="460"/>
      <c r="O370" s="460"/>
      <c r="P370" s="460"/>
      <c r="Q370" s="460"/>
      <c r="R370" s="460"/>
      <c r="S370" s="460"/>
      <c r="T370" s="460"/>
      <c r="U370" s="460"/>
      <c r="V370" s="460"/>
      <c r="W370" s="460"/>
      <c r="X370" s="460"/>
      <c r="Y370" s="460"/>
      <c r="Z370" s="460"/>
      <c r="AA370" s="460"/>
      <c r="AB370" s="460"/>
      <c r="AC370" s="460"/>
      <c r="AD370" s="460"/>
      <c r="AE370" s="460"/>
      <c r="AF370" s="460"/>
      <c r="AG370" s="460"/>
      <c r="AH370" s="460"/>
      <c r="AI370" s="460"/>
      <c r="AJ370" s="460"/>
      <c r="AK370" s="460"/>
      <c r="AL370" s="460"/>
      <c r="AM370" s="460"/>
      <c r="AN370" s="460"/>
      <c r="AO370" s="460"/>
      <c r="AP370" s="460"/>
      <c r="AQ370" s="460"/>
      <c r="AR370" s="460"/>
      <c r="AS370" s="460"/>
      <c r="AT370" s="460"/>
      <c r="AU370" s="460"/>
      <c r="AV370" s="460"/>
      <c r="AW370" s="460"/>
      <c r="AX370" s="460"/>
      <c r="AY370" s="460"/>
      <c r="AZ370" s="460"/>
      <c r="BA370" s="98"/>
    </row>
    <row r="371" spans="1:83" s="10" customFormat="1" ht="8.1" hidden="1" customHeight="1" x14ac:dyDescent="0.25">
      <c r="A371" s="98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98"/>
    </row>
    <row r="372" spans="1:83" s="10" customFormat="1" ht="24.95" hidden="1" customHeight="1" x14ac:dyDescent="0.25">
      <c r="A372" s="99"/>
      <c r="B372" s="589" t="s">
        <v>3</v>
      </c>
      <c r="C372" s="589"/>
      <c r="D372" s="589"/>
      <c r="E372" s="589"/>
      <c r="F372" s="589"/>
      <c r="G372" s="589"/>
      <c r="H372" s="589"/>
      <c r="I372" s="589"/>
      <c r="J372" s="589"/>
      <c r="K372" s="589"/>
      <c r="L372" s="589"/>
      <c r="M372" s="589"/>
      <c r="N372" s="589"/>
      <c r="O372" s="589"/>
      <c r="P372" s="589"/>
      <c r="Q372" s="589"/>
      <c r="R372" s="399"/>
      <c r="S372" s="456" t="s">
        <v>72</v>
      </c>
      <c r="T372" s="456"/>
      <c r="U372" s="400" t="s">
        <v>347</v>
      </c>
      <c r="V372" s="402"/>
      <c r="W372" s="400" t="s">
        <v>96</v>
      </c>
      <c r="X372" s="401"/>
      <c r="Y372" s="401"/>
      <c r="Z372" s="401"/>
      <c r="AA372" s="401"/>
      <c r="AB372" s="402"/>
      <c r="AC372" s="456" t="s">
        <v>326</v>
      </c>
      <c r="AD372" s="456"/>
      <c r="AE372" s="456"/>
      <c r="AF372" s="456"/>
      <c r="AG372" s="456"/>
      <c r="AH372" s="456"/>
      <c r="AI372" s="456" t="s">
        <v>83</v>
      </c>
      <c r="AJ372" s="456"/>
      <c r="AK372" s="456"/>
      <c r="AL372" s="456"/>
      <c r="AM372" s="456"/>
      <c r="AN372" s="456"/>
      <c r="AO372" s="589" t="s">
        <v>176</v>
      </c>
      <c r="AP372" s="589"/>
      <c r="AQ372" s="589"/>
      <c r="AR372" s="589"/>
      <c r="AS372" s="589"/>
      <c r="AT372" s="589"/>
      <c r="AU372" s="589"/>
      <c r="AV372" s="589"/>
      <c r="AW372" s="589"/>
      <c r="AX372" s="589"/>
      <c r="AY372" s="589"/>
      <c r="AZ372" s="589"/>
      <c r="BA372" s="98"/>
    </row>
    <row r="373" spans="1:83" s="10" customFormat="1" ht="24.95" hidden="1" customHeight="1" x14ac:dyDescent="0.25">
      <c r="A373" s="99"/>
      <c r="B373" s="590"/>
      <c r="C373" s="590"/>
      <c r="D373" s="590"/>
      <c r="E373" s="590"/>
      <c r="F373" s="590"/>
      <c r="G373" s="590"/>
      <c r="H373" s="590"/>
      <c r="I373" s="590"/>
      <c r="J373" s="590"/>
      <c r="K373" s="590"/>
      <c r="L373" s="590"/>
      <c r="M373" s="590"/>
      <c r="N373" s="590"/>
      <c r="O373" s="590"/>
      <c r="P373" s="590"/>
      <c r="Q373" s="590"/>
      <c r="R373" s="591"/>
      <c r="S373" s="456"/>
      <c r="T373" s="456"/>
      <c r="U373" s="455"/>
      <c r="V373" s="454"/>
      <c r="W373" s="405"/>
      <c r="X373" s="404"/>
      <c r="Y373" s="404"/>
      <c r="Z373" s="404"/>
      <c r="AA373" s="404"/>
      <c r="AB373" s="406"/>
      <c r="AC373" s="456"/>
      <c r="AD373" s="456"/>
      <c r="AE373" s="456"/>
      <c r="AF373" s="456"/>
      <c r="AG373" s="456"/>
      <c r="AH373" s="456"/>
      <c r="AI373" s="456"/>
      <c r="AJ373" s="456"/>
      <c r="AK373" s="456"/>
      <c r="AL373" s="456"/>
      <c r="AM373" s="456"/>
      <c r="AN373" s="456"/>
      <c r="AO373" s="592"/>
      <c r="AP373" s="592"/>
      <c r="AQ373" s="592"/>
      <c r="AR373" s="592"/>
      <c r="AS373" s="592"/>
      <c r="AT373" s="592"/>
      <c r="AU373" s="592"/>
      <c r="AV373" s="592"/>
      <c r="AW373" s="592"/>
      <c r="AX373" s="592"/>
      <c r="AY373" s="592"/>
      <c r="AZ373" s="592"/>
      <c r="BA373" s="98"/>
    </row>
    <row r="374" spans="1:83" s="10" customFormat="1" ht="150" hidden="1" customHeight="1" x14ac:dyDescent="0.25">
      <c r="A374" s="99"/>
      <c r="B374" s="592"/>
      <c r="C374" s="592"/>
      <c r="D374" s="592"/>
      <c r="E374" s="592"/>
      <c r="F374" s="592"/>
      <c r="G374" s="592"/>
      <c r="H374" s="592"/>
      <c r="I374" s="592"/>
      <c r="J374" s="592"/>
      <c r="K374" s="592"/>
      <c r="L374" s="592"/>
      <c r="M374" s="592"/>
      <c r="N374" s="592"/>
      <c r="O374" s="592"/>
      <c r="P374" s="592"/>
      <c r="Q374" s="592"/>
      <c r="R374" s="593"/>
      <c r="S374" s="456"/>
      <c r="T374" s="456"/>
      <c r="U374" s="405"/>
      <c r="V374" s="406"/>
      <c r="W374" s="594" t="s">
        <v>97</v>
      </c>
      <c r="X374" s="595"/>
      <c r="Y374" s="596"/>
      <c r="Z374" s="594" t="s">
        <v>98</v>
      </c>
      <c r="AA374" s="595"/>
      <c r="AB374" s="596"/>
      <c r="AC374" s="594" t="s">
        <v>97</v>
      </c>
      <c r="AD374" s="595"/>
      <c r="AE374" s="596"/>
      <c r="AF374" s="594" t="s">
        <v>98</v>
      </c>
      <c r="AG374" s="595"/>
      <c r="AH374" s="596"/>
      <c r="AI374" s="594" t="s">
        <v>97</v>
      </c>
      <c r="AJ374" s="595"/>
      <c r="AK374" s="596"/>
      <c r="AL374" s="594" t="s">
        <v>98</v>
      </c>
      <c r="AM374" s="595"/>
      <c r="AN374" s="596"/>
      <c r="AO374" s="594" t="s">
        <v>368</v>
      </c>
      <c r="AP374" s="595"/>
      <c r="AQ374" s="596"/>
      <c r="AR374" s="594" t="s">
        <v>370</v>
      </c>
      <c r="AS374" s="595"/>
      <c r="AT374" s="596"/>
      <c r="AU374" s="594" t="s">
        <v>366</v>
      </c>
      <c r="AV374" s="595"/>
      <c r="AW374" s="596"/>
      <c r="AX374" s="594" t="s">
        <v>367</v>
      </c>
      <c r="AY374" s="595"/>
      <c r="AZ374" s="595"/>
      <c r="BA374" s="98"/>
      <c r="CE374" s="11"/>
    </row>
    <row r="375" spans="1:83" s="10" customFormat="1" ht="15" hidden="1" customHeight="1" thickBot="1" x14ac:dyDescent="0.3">
      <c r="A375" s="99"/>
      <c r="B375" s="388">
        <v>1</v>
      </c>
      <c r="C375" s="587"/>
      <c r="D375" s="587"/>
      <c r="E375" s="587"/>
      <c r="F375" s="587"/>
      <c r="G375" s="587"/>
      <c r="H375" s="587"/>
      <c r="I375" s="587"/>
      <c r="J375" s="587"/>
      <c r="K375" s="587"/>
      <c r="L375" s="587"/>
      <c r="M375" s="587"/>
      <c r="N375" s="587"/>
      <c r="O375" s="587"/>
      <c r="P375" s="587"/>
      <c r="Q375" s="587"/>
      <c r="R375" s="587"/>
      <c r="S375" s="589">
        <v>2</v>
      </c>
      <c r="T375" s="589"/>
      <c r="U375" s="599">
        <v>3</v>
      </c>
      <c r="V375" s="599"/>
      <c r="W375" s="398">
        <v>4</v>
      </c>
      <c r="X375" s="589"/>
      <c r="Y375" s="589"/>
      <c r="Z375" s="599">
        <v>5</v>
      </c>
      <c r="AA375" s="599"/>
      <c r="AB375" s="599"/>
      <c r="AC375" s="599">
        <v>6</v>
      </c>
      <c r="AD375" s="599"/>
      <c r="AE375" s="599"/>
      <c r="AF375" s="599">
        <v>7</v>
      </c>
      <c r="AG375" s="599"/>
      <c r="AH375" s="599"/>
      <c r="AI375" s="599">
        <v>8</v>
      </c>
      <c r="AJ375" s="599"/>
      <c r="AK375" s="599"/>
      <c r="AL375" s="599">
        <v>9</v>
      </c>
      <c r="AM375" s="599"/>
      <c r="AN375" s="599"/>
      <c r="AO375" s="599">
        <v>10</v>
      </c>
      <c r="AP375" s="599"/>
      <c r="AQ375" s="599"/>
      <c r="AR375" s="599">
        <v>11</v>
      </c>
      <c r="AS375" s="599"/>
      <c r="AT375" s="599"/>
      <c r="AU375" s="600">
        <v>12</v>
      </c>
      <c r="AV375" s="600"/>
      <c r="AW375" s="600"/>
      <c r="AX375" s="401">
        <v>13</v>
      </c>
      <c r="AY375" s="401"/>
      <c r="AZ375" s="401"/>
      <c r="BA375" s="98"/>
    </row>
    <row r="376" spans="1:83" s="10" customFormat="1" ht="33" hidden="1" customHeight="1" x14ac:dyDescent="0.25">
      <c r="A376" s="99"/>
      <c r="B376" s="576" t="s">
        <v>110</v>
      </c>
      <c r="C376" s="576"/>
      <c r="D376" s="576"/>
      <c r="E376" s="576"/>
      <c r="F376" s="576"/>
      <c r="G376" s="576"/>
      <c r="H376" s="576"/>
      <c r="I376" s="576"/>
      <c r="J376" s="576"/>
      <c r="K376" s="576"/>
      <c r="L376" s="576"/>
      <c r="M376" s="576"/>
      <c r="N376" s="576"/>
      <c r="O376" s="576"/>
      <c r="P376" s="576"/>
      <c r="Q376" s="576"/>
      <c r="R376" s="577"/>
      <c r="S376" s="578" t="s">
        <v>221</v>
      </c>
      <c r="T376" s="579"/>
      <c r="U376" s="580"/>
      <c r="V376" s="580"/>
      <c r="W376" s="580"/>
      <c r="X376" s="580"/>
      <c r="Y376" s="580"/>
      <c r="Z376" s="580"/>
      <c r="AA376" s="580"/>
      <c r="AB376" s="580"/>
      <c r="AC376" s="580"/>
      <c r="AD376" s="580"/>
      <c r="AE376" s="580"/>
      <c r="AF376" s="580"/>
      <c r="AG376" s="580"/>
      <c r="AH376" s="580"/>
      <c r="AI376" s="580"/>
      <c r="AJ376" s="580"/>
      <c r="AK376" s="580"/>
      <c r="AL376" s="580"/>
      <c r="AM376" s="580"/>
      <c r="AN376" s="580"/>
      <c r="AO376" s="580"/>
      <c r="AP376" s="580"/>
      <c r="AQ376" s="580"/>
      <c r="AR376" s="580"/>
      <c r="AS376" s="580"/>
      <c r="AT376" s="580"/>
      <c r="AU376" s="581"/>
      <c r="AV376" s="581"/>
      <c r="AW376" s="581"/>
      <c r="AX376" s="581"/>
      <c r="AY376" s="581"/>
      <c r="AZ376" s="582"/>
      <c r="BA376" s="98"/>
      <c r="CC376" s="11"/>
    </row>
    <row r="377" spans="1:83" s="10" customFormat="1" ht="18" hidden="1" customHeight="1" x14ac:dyDescent="0.25">
      <c r="A377" s="99"/>
      <c r="B377" s="583" t="s">
        <v>79</v>
      </c>
      <c r="C377" s="583"/>
      <c r="D377" s="583"/>
      <c r="E377" s="583"/>
      <c r="F377" s="583"/>
      <c r="G377" s="583"/>
      <c r="H377" s="583"/>
      <c r="I377" s="583"/>
      <c r="J377" s="583"/>
      <c r="K377" s="583"/>
      <c r="L377" s="583"/>
      <c r="M377" s="583"/>
      <c r="N377" s="583"/>
      <c r="O377" s="583"/>
      <c r="P377" s="583"/>
      <c r="Q377" s="583"/>
      <c r="R377" s="584"/>
      <c r="S377" s="585" t="s">
        <v>222</v>
      </c>
      <c r="T377" s="586"/>
      <c r="U377" s="587"/>
      <c r="V377" s="587"/>
      <c r="W377" s="587"/>
      <c r="X377" s="587"/>
      <c r="Y377" s="587"/>
      <c r="Z377" s="587"/>
      <c r="AA377" s="587"/>
      <c r="AB377" s="587"/>
      <c r="AC377" s="587"/>
      <c r="AD377" s="587"/>
      <c r="AE377" s="587"/>
      <c r="AF377" s="587"/>
      <c r="AG377" s="587"/>
      <c r="AH377" s="587"/>
      <c r="AI377" s="587"/>
      <c r="AJ377" s="587"/>
      <c r="AK377" s="587"/>
      <c r="AL377" s="587"/>
      <c r="AM377" s="587"/>
      <c r="AN377" s="587"/>
      <c r="AO377" s="587"/>
      <c r="AP377" s="587"/>
      <c r="AQ377" s="587"/>
      <c r="AR377" s="587"/>
      <c r="AS377" s="587"/>
      <c r="AT377" s="587"/>
      <c r="AU377" s="456"/>
      <c r="AV377" s="456"/>
      <c r="AW377" s="456"/>
      <c r="AX377" s="456"/>
      <c r="AY377" s="456"/>
      <c r="AZ377" s="588"/>
      <c r="BA377" s="98"/>
    </row>
    <row r="378" spans="1:83" s="10" customFormat="1" ht="18" hidden="1" customHeight="1" thickBot="1" x14ac:dyDescent="0.3">
      <c r="A378" s="99"/>
      <c r="B378" s="569" t="s">
        <v>80</v>
      </c>
      <c r="C378" s="569"/>
      <c r="D378" s="569"/>
      <c r="E378" s="569"/>
      <c r="F378" s="569"/>
      <c r="G378" s="569"/>
      <c r="H378" s="569"/>
      <c r="I378" s="569"/>
      <c r="J378" s="569"/>
      <c r="K378" s="569"/>
      <c r="L378" s="569"/>
      <c r="M378" s="569"/>
      <c r="N378" s="569"/>
      <c r="O378" s="569"/>
      <c r="P378" s="569"/>
      <c r="Q378" s="569"/>
      <c r="R378" s="570"/>
      <c r="S378" s="571" t="s">
        <v>223</v>
      </c>
      <c r="T378" s="572"/>
      <c r="U378" s="573"/>
      <c r="V378" s="573"/>
      <c r="W378" s="573"/>
      <c r="X378" s="573"/>
      <c r="Y378" s="573"/>
      <c r="Z378" s="573"/>
      <c r="AA378" s="573"/>
      <c r="AB378" s="573"/>
      <c r="AC378" s="573"/>
      <c r="AD378" s="573"/>
      <c r="AE378" s="573"/>
      <c r="AF378" s="573"/>
      <c r="AG378" s="573"/>
      <c r="AH378" s="573"/>
      <c r="AI378" s="573"/>
      <c r="AJ378" s="573"/>
      <c r="AK378" s="573"/>
      <c r="AL378" s="573"/>
      <c r="AM378" s="573"/>
      <c r="AN378" s="573"/>
      <c r="AO378" s="573"/>
      <c r="AP378" s="573"/>
      <c r="AQ378" s="573"/>
      <c r="AR378" s="573"/>
      <c r="AS378" s="573"/>
      <c r="AT378" s="573"/>
      <c r="AU378" s="574"/>
      <c r="AV378" s="574"/>
      <c r="AW378" s="574"/>
      <c r="AX378" s="574"/>
      <c r="AY378" s="574"/>
      <c r="AZ378" s="575"/>
      <c r="BA378" s="98"/>
    </row>
    <row r="379" spans="1:83" s="10" customFormat="1" ht="15" hidden="1" customHeight="1" x14ac:dyDescent="0.25">
      <c r="A379" s="98"/>
      <c r="B379" s="112"/>
      <c r="C379" s="112"/>
      <c r="D379" s="112"/>
      <c r="E379" s="112"/>
      <c r="F379" s="112"/>
      <c r="G379" s="112"/>
      <c r="H379" s="112"/>
      <c r="I379" s="112"/>
      <c r="J379" s="112"/>
      <c r="K379" s="113"/>
      <c r="L379" s="113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98"/>
    </row>
    <row r="380" spans="1:83" s="10" customFormat="1" ht="18" hidden="1" customHeight="1" x14ac:dyDescent="0.25">
      <c r="A380" s="98"/>
      <c r="B380" s="638" t="s">
        <v>111</v>
      </c>
      <c r="C380" s="638"/>
      <c r="D380" s="638"/>
      <c r="E380" s="638"/>
      <c r="F380" s="638"/>
      <c r="G380" s="638"/>
      <c r="H380" s="638"/>
      <c r="I380" s="638"/>
      <c r="J380" s="638"/>
      <c r="K380" s="638"/>
      <c r="L380" s="638"/>
      <c r="M380" s="638"/>
      <c r="N380" s="638"/>
      <c r="O380" s="638"/>
      <c r="P380" s="638"/>
      <c r="Q380" s="638"/>
      <c r="R380" s="638"/>
      <c r="S380" s="638"/>
      <c r="T380" s="638"/>
      <c r="U380" s="638"/>
      <c r="V380" s="638"/>
      <c r="W380" s="638"/>
      <c r="X380" s="638"/>
      <c r="Y380" s="638"/>
      <c r="Z380" s="638"/>
      <c r="AA380" s="638"/>
      <c r="AB380" s="638"/>
      <c r="AC380" s="638"/>
      <c r="AD380" s="638"/>
      <c r="AE380" s="638"/>
      <c r="AF380" s="638"/>
      <c r="AG380" s="638"/>
      <c r="AH380" s="638"/>
      <c r="AI380" s="638"/>
      <c r="AJ380" s="638"/>
      <c r="AK380" s="638"/>
      <c r="AL380" s="638"/>
      <c r="AM380" s="638"/>
      <c r="AN380" s="638"/>
      <c r="AO380" s="638"/>
      <c r="AP380" s="638"/>
      <c r="AQ380" s="638"/>
      <c r="AR380" s="638"/>
      <c r="AS380" s="638"/>
      <c r="AT380" s="638"/>
      <c r="AU380" s="638"/>
      <c r="AV380" s="638"/>
      <c r="AW380" s="638"/>
      <c r="AX380" s="638"/>
      <c r="AY380" s="638"/>
      <c r="AZ380" s="638"/>
      <c r="BA380" s="142"/>
    </row>
    <row r="381" spans="1:83" s="10" customFormat="1" ht="8.1" hidden="1" customHeight="1" x14ac:dyDescent="0.25">
      <c r="A381" s="98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2"/>
    </row>
    <row r="382" spans="1:83" s="17" customFormat="1" ht="50.1" hidden="1" customHeight="1" x14ac:dyDescent="0.25">
      <c r="A382" s="99"/>
      <c r="B382" s="401" t="s">
        <v>291</v>
      </c>
      <c r="C382" s="401"/>
      <c r="D382" s="401"/>
      <c r="E382" s="401"/>
      <c r="F382" s="401"/>
      <c r="G382" s="401"/>
      <c r="H382" s="402"/>
      <c r="I382" s="400" t="s">
        <v>323</v>
      </c>
      <c r="J382" s="401"/>
      <c r="K382" s="402"/>
      <c r="L382" s="400" t="s">
        <v>4</v>
      </c>
      <c r="M382" s="402"/>
      <c r="N382" s="401" t="s">
        <v>581</v>
      </c>
      <c r="O382" s="401"/>
      <c r="P382" s="401"/>
      <c r="Q382" s="401"/>
      <c r="R382" s="401"/>
      <c r="S382" s="401"/>
      <c r="T382" s="401"/>
      <c r="U382" s="401"/>
      <c r="V382" s="401"/>
      <c r="W382" s="401"/>
      <c r="X382" s="401"/>
      <c r="Y382" s="401"/>
      <c r="Z382" s="401"/>
      <c r="AA382" s="383" t="s">
        <v>584</v>
      </c>
      <c r="AB382" s="384"/>
      <c r="AC382" s="384"/>
      <c r="AD382" s="384"/>
      <c r="AE382" s="384"/>
      <c r="AF382" s="384"/>
      <c r="AG382" s="384"/>
      <c r="AH382" s="384"/>
      <c r="AI382" s="384"/>
      <c r="AJ382" s="384"/>
      <c r="AK382" s="384"/>
      <c r="AL382" s="384"/>
      <c r="AM382" s="384"/>
      <c r="AN382" s="383" t="s">
        <v>805</v>
      </c>
      <c r="AO382" s="384"/>
      <c r="AP382" s="384"/>
      <c r="AQ382" s="384"/>
      <c r="AR382" s="384"/>
      <c r="AS382" s="384"/>
      <c r="AT382" s="384"/>
      <c r="AU382" s="384"/>
      <c r="AV382" s="384"/>
      <c r="AW382" s="384"/>
      <c r="AX382" s="384"/>
      <c r="AY382" s="384"/>
      <c r="AZ382" s="384"/>
      <c r="BA382" s="106"/>
      <c r="BB382" s="13"/>
      <c r="BC382" s="13"/>
      <c r="BD382" s="13"/>
      <c r="BE382" s="13"/>
      <c r="BF382" s="13"/>
      <c r="BG382" s="31"/>
      <c r="BH382" s="31"/>
    </row>
    <row r="383" spans="1:83" s="17" customFormat="1" ht="83.1" hidden="1" customHeight="1" x14ac:dyDescent="0.25">
      <c r="A383" s="99"/>
      <c r="B383" s="404"/>
      <c r="C383" s="404"/>
      <c r="D383" s="404"/>
      <c r="E383" s="404"/>
      <c r="F383" s="404"/>
      <c r="G383" s="404"/>
      <c r="H383" s="406"/>
      <c r="I383" s="405"/>
      <c r="J383" s="404"/>
      <c r="K383" s="406"/>
      <c r="L383" s="405"/>
      <c r="M383" s="406"/>
      <c r="N383" s="383" t="s">
        <v>320</v>
      </c>
      <c r="O383" s="384"/>
      <c r="P383" s="385"/>
      <c r="Q383" s="445" t="s">
        <v>328</v>
      </c>
      <c r="R383" s="446"/>
      <c r="S383" s="446"/>
      <c r="T383" s="443"/>
      <c r="U383" s="383" t="s">
        <v>321</v>
      </c>
      <c r="V383" s="384"/>
      <c r="W383" s="385"/>
      <c r="X383" s="383" t="s">
        <v>322</v>
      </c>
      <c r="Y383" s="384"/>
      <c r="Z383" s="385"/>
      <c r="AA383" s="383" t="s">
        <v>320</v>
      </c>
      <c r="AB383" s="384"/>
      <c r="AC383" s="385"/>
      <c r="AD383" s="445" t="s">
        <v>328</v>
      </c>
      <c r="AE383" s="446"/>
      <c r="AF383" s="446"/>
      <c r="AG383" s="443"/>
      <c r="AH383" s="383" t="s">
        <v>321</v>
      </c>
      <c r="AI383" s="384"/>
      <c r="AJ383" s="385"/>
      <c r="AK383" s="383" t="s">
        <v>322</v>
      </c>
      <c r="AL383" s="384"/>
      <c r="AM383" s="385"/>
      <c r="AN383" s="383" t="s">
        <v>320</v>
      </c>
      <c r="AO383" s="384"/>
      <c r="AP383" s="385"/>
      <c r="AQ383" s="445" t="s">
        <v>328</v>
      </c>
      <c r="AR383" s="446"/>
      <c r="AS383" s="446"/>
      <c r="AT383" s="443"/>
      <c r="AU383" s="383" t="s">
        <v>321</v>
      </c>
      <c r="AV383" s="384"/>
      <c r="AW383" s="385"/>
      <c r="AX383" s="383" t="s">
        <v>322</v>
      </c>
      <c r="AY383" s="384"/>
      <c r="AZ383" s="385"/>
      <c r="BA383" s="148"/>
      <c r="BB383" s="28"/>
      <c r="BC383" s="28"/>
      <c r="BD383" s="13"/>
      <c r="BE383" s="13"/>
      <c r="BF383" s="13"/>
      <c r="BG383" s="31"/>
      <c r="BH383" s="31"/>
    </row>
    <row r="384" spans="1:83" s="17" customFormat="1" ht="15" hidden="1" customHeight="1" thickBot="1" x14ac:dyDescent="0.3">
      <c r="A384" s="99"/>
      <c r="B384" s="387">
        <v>1</v>
      </c>
      <c r="C384" s="387"/>
      <c r="D384" s="387"/>
      <c r="E384" s="387"/>
      <c r="F384" s="387"/>
      <c r="G384" s="387"/>
      <c r="H384" s="388"/>
      <c r="I384" s="616">
        <v>2</v>
      </c>
      <c r="J384" s="387"/>
      <c r="K384" s="388"/>
      <c r="L384" s="612">
        <v>3</v>
      </c>
      <c r="M384" s="620"/>
      <c r="N384" s="399">
        <v>4</v>
      </c>
      <c r="O384" s="599"/>
      <c r="P384" s="599"/>
      <c r="Q384" s="600">
        <v>5</v>
      </c>
      <c r="R384" s="600"/>
      <c r="S384" s="600"/>
      <c r="T384" s="600"/>
      <c r="U384" s="600">
        <v>6</v>
      </c>
      <c r="V384" s="600"/>
      <c r="W384" s="600"/>
      <c r="X384" s="600">
        <v>7</v>
      </c>
      <c r="Y384" s="600"/>
      <c r="Z384" s="600"/>
      <c r="AA384" s="600">
        <v>8</v>
      </c>
      <c r="AB384" s="600"/>
      <c r="AC384" s="600"/>
      <c r="AD384" s="600">
        <v>9</v>
      </c>
      <c r="AE384" s="600"/>
      <c r="AF384" s="600"/>
      <c r="AG384" s="600"/>
      <c r="AH384" s="600">
        <v>10</v>
      </c>
      <c r="AI384" s="600"/>
      <c r="AJ384" s="600"/>
      <c r="AK384" s="600">
        <v>11</v>
      </c>
      <c r="AL384" s="600"/>
      <c r="AM384" s="600"/>
      <c r="AN384" s="600">
        <v>12</v>
      </c>
      <c r="AO384" s="600"/>
      <c r="AP384" s="600"/>
      <c r="AQ384" s="600">
        <v>13</v>
      </c>
      <c r="AR384" s="600"/>
      <c r="AS384" s="600"/>
      <c r="AT384" s="600"/>
      <c r="AU384" s="600">
        <v>14</v>
      </c>
      <c r="AV384" s="600"/>
      <c r="AW384" s="600"/>
      <c r="AX384" s="600">
        <v>15</v>
      </c>
      <c r="AY384" s="600"/>
      <c r="AZ384" s="400"/>
      <c r="BA384" s="100"/>
      <c r="BB384" s="30"/>
      <c r="BC384" s="30"/>
      <c r="BD384" s="30"/>
      <c r="BE384" s="30"/>
      <c r="BF384" s="30"/>
      <c r="BG384" s="31"/>
      <c r="BH384" s="31"/>
    </row>
    <row r="385" spans="1:60" s="17" customFormat="1" ht="50.25" hidden="1" customHeight="1" x14ac:dyDescent="0.25">
      <c r="A385" s="99"/>
      <c r="B385" s="384" t="s">
        <v>635</v>
      </c>
      <c r="C385" s="384"/>
      <c r="D385" s="384"/>
      <c r="E385" s="384"/>
      <c r="F385" s="384"/>
      <c r="G385" s="384"/>
      <c r="H385" s="385"/>
      <c r="I385" s="664" t="s">
        <v>634</v>
      </c>
      <c r="J385" s="665"/>
      <c r="K385" s="665"/>
      <c r="L385" s="602" t="s">
        <v>27</v>
      </c>
      <c r="M385" s="603"/>
      <c r="N385" s="580">
        <v>2160</v>
      </c>
      <c r="O385" s="580"/>
      <c r="P385" s="580"/>
      <c r="Q385" s="581">
        <v>4</v>
      </c>
      <c r="R385" s="581"/>
      <c r="S385" s="581"/>
      <c r="T385" s="581"/>
      <c r="U385" s="581">
        <v>5</v>
      </c>
      <c r="V385" s="581"/>
      <c r="W385" s="581"/>
      <c r="X385" s="581">
        <f>N385*Q385*U385-24.28</f>
        <v>43175.72</v>
      </c>
      <c r="Y385" s="581"/>
      <c r="Z385" s="581"/>
      <c r="AA385" s="581">
        <v>1000</v>
      </c>
      <c r="AB385" s="581"/>
      <c r="AC385" s="581"/>
      <c r="AD385" s="581">
        <v>4</v>
      </c>
      <c r="AE385" s="581"/>
      <c r="AF385" s="581"/>
      <c r="AG385" s="581"/>
      <c r="AH385" s="581">
        <v>5</v>
      </c>
      <c r="AI385" s="581"/>
      <c r="AJ385" s="581"/>
      <c r="AK385" s="581">
        <f>AA385*AD385*AH385</f>
        <v>20000</v>
      </c>
      <c r="AL385" s="581"/>
      <c r="AM385" s="581"/>
      <c r="AN385" s="581">
        <v>500</v>
      </c>
      <c r="AO385" s="581"/>
      <c r="AP385" s="581"/>
      <c r="AQ385" s="581">
        <v>4</v>
      </c>
      <c r="AR385" s="581"/>
      <c r="AS385" s="581"/>
      <c r="AT385" s="581"/>
      <c r="AU385" s="581">
        <v>5</v>
      </c>
      <c r="AV385" s="581"/>
      <c r="AW385" s="581"/>
      <c r="AX385" s="581">
        <f>AN385*AQ385*AU385</f>
        <v>10000</v>
      </c>
      <c r="AY385" s="581"/>
      <c r="AZ385" s="582"/>
      <c r="BA385" s="100"/>
      <c r="BB385" s="30"/>
      <c r="BC385" s="30"/>
      <c r="BD385" s="30"/>
      <c r="BE385" s="30"/>
      <c r="BF385" s="30"/>
      <c r="BG385" s="31"/>
      <c r="BH385" s="31"/>
    </row>
    <row r="386" spans="1:60" s="17" customFormat="1" ht="18" hidden="1" customHeight="1" x14ac:dyDescent="0.25">
      <c r="A386" s="99"/>
      <c r="B386" s="387"/>
      <c r="C386" s="387"/>
      <c r="D386" s="387"/>
      <c r="E386" s="387"/>
      <c r="F386" s="387"/>
      <c r="G386" s="387"/>
      <c r="H386" s="388"/>
      <c r="I386" s="664"/>
      <c r="J386" s="665"/>
      <c r="K386" s="665"/>
      <c r="L386" s="614" t="s">
        <v>28</v>
      </c>
      <c r="M386" s="615"/>
      <c r="N386" s="587"/>
      <c r="O386" s="587"/>
      <c r="P386" s="587"/>
      <c r="Q386" s="456"/>
      <c r="R386" s="456"/>
      <c r="S386" s="456"/>
      <c r="T386" s="456"/>
      <c r="U386" s="456"/>
      <c r="V386" s="456"/>
      <c r="W386" s="456"/>
      <c r="X386" s="456"/>
      <c r="Y386" s="456"/>
      <c r="Z386" s="456"/>
      <c r="AA386" s="456"/>
      <c r="AB386" s="456"/>
      <c r="AC386" s="456"/>
      <c r="AD386" s="456"/>
      <c r="AE386" s="456"/>
      <c r="AF386" s="456"/>
      <c r="AG386" s="456"/>
      <c r="AH386" s="456"/>
      <c r="AI386" s="456"/>
      <c r="AJ386" s="456"/>
      <c r="AK386" s="456"/>
      <c r="AL386" s="456"/>
      <c r="AM386" s="456"/>
      <c r="AN386" s="456"/>
      <c r="AO386" s="456"/>
      <c r="AP386" s="456"/>
      <c r="AQ386" s="456"/>
      <c r="AR386" s="456"/>
      <c r="AS386" s="456"/>
      <c r="AT386" s="456"/>
      <c r="AU386" s="456"/>
      <c r="AV386" s="456"/>
      <c r="AW386" s="456"/>
      <c r="AX386" s="456"/>
      <c r="AY386" s="456"/>
      <c r="AZ386" s="588"/>
      <c r="BA386" s="100"/>
      <c r="BB386" s="30"/>
      <c r="BC386" s="30"/>
      <c r="BD386" s="30"/>
      <c r="BE386" s="30"/>
      <c r="BF386" s="30"/>
      <c r="BG386" s="31"/>
      <c r="BH386" s="31"/>
    </row>
    <row r="387" spans="1:60" s="17" customFormat="1" ht="18" hidden="1" customHeight="1" x14ac:dyDescent="0.25">
      <c r="A387" s="99"/>
      <c r="B387" s="387"/>
      <c r="C387" s="387"/>
      <c r="D387" s="387"/>
      <c r="E387" s="387"/>
      <c r="F387" s="387"/>
      <c r="G387" s="387"/>
      <c r="H387" s="388"/>
      <c r="I387" s="664"/>
      <c r="J387" s="665"/>
      <c r="K387" s="665"/>
      <c r="L387" s="614" t="s">
        <v>29</v>
      </c>
      <c r="M387" s="615"/>
      <c r="N387" s="587"/>
      <c r="O387" s="587"/>
      <c r="P387" s="587"/>
      <c r="Q387" s="456"/>
      <c r="R387" s="456"/>
      <c r="S387" s="456"/>
      <c r="T387" s="456"/>
      <c r="U387" s="456"/>
      <c r="V387" s="456"/>
      <c r="W387" s="456"/>
      <c r="X387" s="456"/>
      <c r="Y387" s="456"/>
      <c r="Z387" s="456"/>
      <c r="AA387" s="456"/>
      <c r="AB387" s="456"/>
      <c r="AC387" s="456"/>
      <c r="AD387" s="456"/>
      <c r="AE387" s="456"/>
      <c r="AF387" s="456"/>
      <c r="AG387" s="456"/>
      <c r="AH387" s="456"/>
      <c r="AI387" s="456"/>
      <c r="AJ387" s="456"/>
      <c r="AK387" s="456"/>
      <c r="AL387" s="456"/>
      <c r="AM387" s="456"/>
      <c r="AN387" s="456"/>
      <c r="AO387" s="456"/>
      <c r="AP387" s="456"/>
      <c r="AQ387" s="456"/>
      <c r="AR387" s="456"/>
      <c r="AS387" s="456"/>
      <c r="AT387" s="456"/>
      <c r="AU387" s="456"/>
      <c r="AV387" s="456"/>
      <c r="AW387" s="456"/>
      <c r="AX387" s="456"/>
      <c r="AY387" s="456"/>
      <c r="AZ387" s="588"/>
      <c r="BA387" s="100"/>
      <c r="BB387" s="30"/>
      <c r="BC387" s="30"/>
      <c r="BD387" s="30"/>
      <c r="BE387" s="30"/>
      <c r="BF387" s="30"/>
      <c r="BG387" s="31"/>
      <c r="BH387" s="31"/>
    </row>
    <row r="388" spans="1:60" s="17" customFormat="1" ht="18" hidden="1" customHeight="1" thickBot="1" x14ac:dyDescent="0.3">
      <c r="A388" s="99"/>
      <c r="B388" s="379" t="s">
        <v>114</v>
      </c>
      <c r="C388" s="379"/>
      <c r="D388" s="379"/>
      <c r="E388" s="379"/>
      <c r="F388" s="379"/>
      <c r="G388" s="379"/>
      <c r="H388" s="379"/>
      <c r="I388" s="379"/>
      <c r="J388" s="379"/>
      <c r="K388" s="379"/>
      <c r="L388" s="610" t="s">
        <v>244</v>
      </c>
      <c r="M388" s="611"/>
      <c r="N388" s="623" t="s">
        <v>30</v>
      </c>
      <c r="O388" s="623"/>
      <c r="P388" s="623"/>
      <c r="Q388" s="624" t="s">
        <v>30</v>
      </c>
      <c r="R388" s="624"/>
      <c r="S388" s="624"/>
      <c r="T388" s="624"/>
      <c r="U388" s="624" t="s">
        <v>30</v>
      </c>
      <c r="V388" s="624"/>
      <c r="W388" s="624"/>
      <c r="X388" s="624"/>
      <c r="Y388" s="624"/>
      <c r="Z388" s="624"/>
      <c r="AA388" s="624" t="s">
        <v>30</v>
      </c>
      <c r="AB388" s="624"/>
      <c r="AC388" s="624"/>
      <c r="AD388" s="624" t="s">
        <v>30</v>
      </c>
      <c r="AE388" s="624"/>
      <c r="AF388" s="624"/>
      <c r="AG388" s="624"/>
      <c r="AH388" s="624" t="s">
        <v>30</v>
      </c>
      <c r="AI388" s="624"/>
      <c r="AJ388" s="624"/>
      <c r="AK388" s="624"/>
      <c r="AL388" s="624"/>
      <c r="AM388" s="624"/>
      <c r="AN388" s="624" t="s">
        <v>30</v>
      </c>
      <c r="AO388" s="624"/>
      <c r="AP388" s="624"/>
      <c r="AQ388" s="624" t="s">
        <v>30</v>
      </c>
      <c r="AR388" s="624"/>
      <c r="AS388" s="624"/>
      <c r="AT388" s="624"/>
      <c r="AU388" s="624" t="s">
        <v>30</v>
      </c>
      <c r="AV388" s="624"/>
      <c r="AW388" s="624"/>
      <c r="AX388" s="574"/>
      <c r="AY388" s="574"/>
      <c r="AZ388" s="575"/>
      <c r="BA388" s="149"/>
      <c r="BB388" s="20"/>
      <c r="BC388" s="20"/>
      <c r="BD388" s="20"/>
      <c r="BE388" s="20"/>
      <c r="BF388" s="20"/>
      <c r="BG388" s="31"/>
      <c r="BH388" s="31"/>
    </row>
    <row r="389" spans="1:60" hidden="1" x14ac:dyDescent="0.25"/>
    <row r="390" spans="1:60" s="10" customFormat="1" ht="18" hidden="1" customHeight="1" x14ac:dyDescent="0.25">
      <c r="A390" s="98"/>
      <c r="B390" s="638" t="s">
        <v>275</v>
      </c>
      <c r="C390" s="638"/>
      <c r="D390" s="638"/>
      <c r="E390" s="638"/>
      <c r="F390" s="638"/>
      <c r="G390" s="638"/>
      <c r="H390" s="638"/>
      <c r="I390" s="638"/>
      <c r="J390" s="638"/>
      <c r="K390" s="638"/>
      <c r="L390" s="638"/>
      <c r="M390" s="638"/>
      <c r="N390" s="638"/>
      <c r="O390" s="638"/>
      <c r="P390" s="638"/>
      <c r="Q390" s="638"/>
      <c r="R390" s="638"/>
      <c r="S390" s="638"/>
      <c r="T390" s="638"/>
      <c r="U390" s="638"/>
      <c r="V390" s="638"/>
      <c r="W390" s="638"/>
      <c r="X390" s="638"/>
      <c r="Y390" s="638"/>
      <c r="Z390" s="638"/>
      <c r="AA390" s="638"/>
      <c r="AB390" s="638"/>
      <c r="AC390" s="638"/>
      <c r="AD390" s="638"/>
      <c r="AE390" s="638"/>
      <c r="AF390" s="638"/>
      <c r="AG390" s="638"/>
      <c r="AH390" s="638"/>
      <c r="AI390" s="638"/>
      <c r="AJ390" s="638"/>
      <c r="AK390" s="638"/>
      <c r="AL390" s="638"/>
      <c r="AM390" s="638"/>
      <c r="AN390" s="638"/>
      <c r="AO390" s="638"/>
      <c r="AP390" s="638"/>
      <c r="AQ390" s="638"/>
      <c r="AR390" s="638"/>
      <c r="AS390" s="638"/>
      <c r="AT390" s="638"/>
      <c r="AU390" s="638"/>
      <c r="AV390" s="638"/>
      <c r="AW390" s="638"/>
      <c r="AX390" s="638"/>
      <c r="AY390" s="638"/>
      <c r="AZ390" s="638"/>
      <c r="BA390" s="142"/>
    </row>
    <row r="391" spans="1:60" s="10" customFormat="1" ht="8.1" hidden="1" customHeight="1" x14ac:dyDescent="0.25">
      <c r="A391" s="98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09"/>
      <c r="U391" s="109"/>
      <c r="V391" s="109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</row>
    <row r="392" spans="1:60" s="10" customFormat="1" ht="15" hidden="1" customHeight="1" x14ac:dyDescent="0.25">
      <c r="A392" s="99"/>
      <c r="B392" s="401" t="s">
        <v>87</v>
      </c>
      <c r="C392" s="401"/>
      <c r="D392" s="401"/>
      <c r="E392" s="401"/>
      <c r="F392" s="401"/>
      <c r="G392" s="401"/>
      <c r="H392" s="401"/>
      <c r="I392" s="401"/>
      <c r="J392" s="401"/>
      <c r="K392" s="401"/>
      <c r="L392" s="401"/>
      <c r="M392" s="401"/>
      <c r="N392" s="401"/>
      <c r="O392" s="401"/>
      <c r="P392" s="401"/>
      <c r="Q392" s="401"/>
      <c r="R392" s="401"/>
      <c r="S392" s="401"/>
      <c r="T392" s="402"/>
      <c r="U392" s="456" t="s">
        <v>112</v>
      </c>
      <c r="V392" s="456"/>
      <c r="W392" s="456"/>
      <c r="X392" s="456" t="s">
        <v>4</v>
      </c>
      <c r="Y392" s="456"/>
      <c r="Z392" s="456" t="s">
        <v>113</v>
      </c>
      <c r="AA392" s="456"/>
      <c r="AB392" s="456"/>
      <c r="AC392" s="456"/>
      <c r="AD392" s="456"/>
      <c r="AE392" s="456"/>
      <c r="AF392" s="456" t="s">
        <v>76</v>
      </c>
      <c r="AG392" s="456"/>
      <c r="AH392" s="456"/>
      <c r="AI392" s="456"/>
      <c r="AJ392" s="456"/>
      <c r="AK392" s="456"/>
      <c r="AL392" s="456" t="s">
        <v>77</v>
      </c>
      <c r="AM392" s="456"/>
      <c r="AN392" s="456"/>
      <c r="AO392" s="456"/>
      <c r="AP392" s="456"/>
      <c r="AQ392" s="456"/>
      <c r="AR392" s="456" t="s">
        <v>161</v>
      </c>
      <c r="AS392" s="456"/>
      <c r="AT392" s="456"/>
      <c r="AU392" s="456"/>
      <c r="AV392" s="456"/>
      <c r="AW392" s="456"/>
      <c r="AX392" s="456"/>
      <c r="AY392" s="456"/>
      <c r="AZ392" s="383"/>
      <c r="BA392" s="99"/>
    </row>
    <row r="393" spans="1:60" s="10" customFormat="1" ht="15" hidden="1" customHeight="1" x14ac:dyDescent="0.25">
      <c r="A393" s="99"/>
      <c r="B393" s="453"/>
      <c r="C393" s="453"/>
      <c r="D393" s="453"/>
      <c r="E393" s="453"/>
      <c r="F393" s="453"/>
      <c r="G393" s="453"/>
      <c r="H393" s="453"/>
      <c r="I393" s="453"/>
      <c r="J393" s="453"/>
      <c r="K393" s="453"/>
      <c r="L393" s="453"/>
      <c r="M393" s="453"/>
      <c r="N393" s="453"/>
      <c r="O393" s="453"/>
      <c r="P393" s="453"/>
      <c r="Q393" s="453"/>
      <c r="R393" s="453"/>
      <c r="S393" s="453"/>
      <c r="T393" s="454"/>
      <c r="U393" s="456"/>
      <c r="V393" s="456"/>
      <c r="W393" s="456"/>
      <c r="X393" s="456"/>
      <c r="Y393" s="456"/>
      <c r="Z393" s="456"/>
      <c r="AA393" s="456"/>
      <c r="AB393" s="456"/>
      <c r="AC393" s="456"/>
      <c r="AD393" s="456"/>
      <c r="AE393" s="456"/>
      <c r="AF393" s="456"/>
      <c r="AG393" s="456"/>
      <c r="AH393" s="456"/>
      <c r="AI393" s="456"/>
      <c r="AJ393" s="456"/>
      <c r="AK393" s="456"/>
      <c r="AL393" s="456"/>
      <c r="AM393" s="456"/>
      <c r="AN393" s="456"/>
      <c r="AO393" s="456"/>
      <c r="AP393" s="456"/>
      <c r="AQ393" s="456"/>
      <c r="AR393" s="456"/>
      <c r="AS393" s="456"/>
      <c r="AT393" s="456"/>
      <c r="AU393" s="456"/>
      <c r="AV393" s="456"/>
      <c r="AW393" s="456"/>
      <c r="AX393" s="456"/>
      <c r="AY393" s="456"/>
      <c r="AZ393" s="383"/>
      <c r="BA393" s="99"/>
    </row>
    <row r="394" spans="1:60" s="10" customFormat="1" ht="15" hidden="1" customHeight="1" x14ac:dyDescent="0.25">
      <c r="A394" s="99"/>
      <c r="B394" s="453"/>
      <c r="C394" s="453"/>
      <c r="D394" s="453"/>
      <c r="E394" s="453"/>
      <c r="F394" s="453"/>
      <c r="G394" s="453"/>
      <c r="H394" s="453"/>
      <c r="I394" s="453"/>
      <c r="J394" s="453"/>
      <c r="K394" s="453"/>
      <c r="L394" s="453"/>
      <c r="M394" s="453"/>
      <c r="N394" s="453"/>
      <c r="O394" s="453"/>
      <c r="P394" s="453"/>
      <c r="Q394" s="453"/>
      <c r="R394" s="453"/>
      <c r="S394" s="453"/>
      <c r="T394" s="454"/>
      <c r="U394" s="456"/>
      <c r="V394" s="456"/>
      <c r="W394" s="456"/>
      <c r="X394" s="456"/>
      <c r="Y394" s="456"/>
      <c r="Z394" s="456"/>
      <c r="AA394" s="456"/>
      <c r="AB394" s="456"/>
      <c r="AC394" s="456"/>
      <c r="AD394" s="456"/>
      <c r="AE394" s="456"/>
      <c r="AF394" s="456"/>
      <c r="AG394" s="456"/>
      <c r="AH394" s="456"/>
      <c r="AI394" s="456"/>
      <c r="AJ394" s="456"/>
      <c r="AK394" s="456"/>
      <c r="AL394" s="456"/>
      <c r="AM394" s="456"/>
      <c r="AN394" s="456"/>
      <c r="AO394" s="456"/>
      <c r="AP394" s="456"/>
      <c r="AQ394" s="456"/>
      <c r="AR394" s="456"/>
      <c r="AS394" s="456"/>
      <c r="AT394" s="456"/>
      <c r="AU394" s="456"/>
      <c r="AV394" s="456"/>
      <c r="AW394" s="456"/>
      <c r="AX394" s="456"/>
      <c r="AY394" s="456"/>
      <c r="AZ394" s="383"/>
      <c r="BA394" s="99"/>
    </row>
    <row r="395" spans="1:60" s="10" customFormat="1" ht="15" hidden="1" customHeight="1" x14ac:dyDescent="0.25">
      <c r="A395" s="99"/>
      <c r="B395" s="404"/>
      <c r="C395" s="404"/>
      <c r="D395" s="404"/>
      <c r="E395" s="404"/>
      <c r="F395" s="404"/>
      <c r="G395" s="404"/>
      <c r="H395" s="404"/>
      <c r="I395" s="404"/>
      <c r="J395" s="404"/>
      <c r="K395" s="404"/>
      <c r="L395" s="404"/>
      <c r="M395" s="404"/>
      <c r="N395" s="404"/>
      <c r="O395" s="404"/>
      <c r="P395" s="404"/>
      <c r="Q395" s="404"/>
      <c r="R395" s="404"/>
      <c r="S395" s="404"/>
      <c r="T395" s="406"/>
      <c r="U395" s="456"/>
      <c r="V395" s="456"/>
      <c r="W395" s="456"/>
      <c r="X395" s="456"/>
      <c r="Y395" s="456"/>
      <c r="Z395" s="456"/>
      <c r="AA395" s="456"/>
      <c r="AB395" s="456"/>
      <c r="AC395" s="456"/>
      <c r="AD395" s="456"/>
      <c r="AE395" s="456"/>
      <c r="AF395" s="456"/>
      <c r="AG395" s="456"/>
      <c r="AH395" s="456"/>
      <c r="AI395" s="456"/>
      <c r="AJ395" s="456"/>
      <c r="AK395" s="456"/>
      <c r="AL395" s="456"/>
      <c r="AM395" s="456"/>
      <c r="AN395" s="456"/>
      <c r="AO395" s="456"/>
      <c r="AP395" s="456"/>
      <c r="AQ395" s="456"/>
      <c r="AR395" s="456"/>
      <c r="AS395" s="456"/>
      <c r="AT395" s="456"/>
      <c r="AU395" s="456"/>
      <c r="AV395" s="456"/>
      <c r="AW395" s="456"/>
      <c r="AX395" s="456"/>
      <c r="AY395" s="456"/>
      <c r="AZ395" s="383"/>
      <c r="BA395" s="99"/>
    </row>
    <row r="396" spans="1:60" s="10" customFormat="1" ht="15" hidden="1" customHeight="1" thickBot="1" x14ac:dyDescent="0.3">
      <c r="A396" s="99"/>
      <c r="B396" s="401">
        <v>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2"/>
      <c r="U396" s="600">
        <v>2</v>
      </c>
      <c r="V396" s="600"/>
      <c r="W396" s="600"/>
      <c r="X396" s="600">
        <v>3</v>
      </c>
      <c r="Y396" s="600"/>
      <c r="Z396" s="600">
        <v>4</v>
      </c>
      <c r="AA396" s="600"/>
      <c r="AB396" s="600"/>
      <c r="AC396" s="600"/>
      <c r="AD396" s="600"/>
      <c r="AE396" s="600"/>
      <c r="AF396" s="600">
        <v>5</v>
      </c>
      <c r="AG396" s="600"/>
      <c r="AH396" s="600"/>
      <c r="AI396" s="600"/>
      <c r="AJ396" s="600"/>
      <c r="AK396" s="600"/>
      <c r="AL396" s="600">
        <v>6</v>
      </c>
      <c r="AM396" s="600"/>
      <c r="AN396" s="600"/>
      <c r="AO396" s="600"/>
      <c r="AP396" s="600"/>
      <c r="AQ396" s="600"/>
      <c r="AR396" s="574">
        <v>7</v>
      </c>
      <c r="AS396" s="574"/>
      <c r="AT396" s="574"/>
      <c r="AU396" s="574"/>
      <c r="AV396" s="574"/>
      <c r="AW396" s="574"/>
      <c r="AX396" s="574"/>
      <c r="AY396" s="574"/>
      <c r="AZ396" s="373"/>
      <c r="BA396" s="99"/>
    </row>
    <row r="397" spans="1:60" s="10" customFormat="1" ht="18" hidden="1" customHeight="1" x14ac:dyDescent="0.25">
      <c r="A397" s="98"/>
      <c r="B397" s="647"/>
      <c r="C397" s="648"/>
      <c r="D397" s="648"/>
      <c r="E397" s="648"/>
      <c r="F397" s="648"/>
      <c r="G397" s="648"/>
      <c r="H397" s="648"/>
      <c r="I397" s="648"/>
      <c r="J397" s="648"/>
      <c r="K397" s="648"/>
      <c r="L397" s="648"/>
      <c r="M397" s="648"/>
      <c r="N397" s="648"/>
      <c r="O397" s="648"/>
      <c r="P397" s="648"/>
      <c r="Q397" s="648"/>
      <c r="R397" s="648"/>
      <c r="S397" s="648"/>
      <c r="T397" s="649"/>
      <c r="U397" s="650"/>
      <c r="V397" s="650"/>
      <c r="W397" s="650"/>
      <c r="X397" s="651">
        <v>1</v>
      </c>
      <c r="Y397" s="652"/>
      <c r="Z397" s="653"/>
      <c r="AA397" s="653"/>
      <c r="AB397" s="653"/>
      <c r="AC397" s="653"/>
      <c r="AD397" s="653"/>
      <c r="AE397" s="653"/>
      <c r="AF397" s="650"/>
      <c r="AG397" s="650"/>
      <c r="AH397" s="650"/>
      <c r="AI397" s="650"/>
      <c r="AJ397" s="650"/>
      <c r="AK397" s="650"/>
      <c r="AL397" s="650"/>
      <c r="AM397" s="650"/>
      <c r="AN397" s="650"/>
      <c r="AO397" s="650"/>
      <c r="AP397" s="650"/>
      <c r="AQ397" s="650"/>
      <c r="AR397" s="650"/>
      <c r="AS397" s="650"/>
      <c r="AT397" s="650"/>
      <c r="AU397" s="650"/>
      <c r="AV397" s="650"/>
      <c r="AW397" s="650"/>
      <c r="AX397" s="650"/>
      <c r="AY397" s="650"/>
      <c r="AZ397" s="654"/>
      <c r="BA397" s="98"/>
    </row>
    <row r="398" spans="1:60" s="10" customFormat="1" ht="18" hidden="1" customHeight="1" x14ac:dyDescent="0.25">
      <c r="A398" s="98"/>
      <c r="B398" s="660"/>
      <c r="C398" s="640"/>
      <c r="D398" s="640"/>
      <c r="E398" s="640"/>
      <c r="F398" s="640"/>
      <c r="G398" s="640"/>
      <c r="H398" s="640"/>
      <c r="I398" s="640"/>
      <c r="J398" s="640"/>
      <c r="K398" s="640"/>
      <c r="L398" s="640"/>
      <c r="M398" s="640"/>
      <c r="N398" s="640"/>
      <c r="O398" s="640"/>
      <c r="P398" s="640"/>
      <c r="Q398" s="640"/>
      <c r="R398" s="640"/>
      <c r="S398" s="640"/>
      <c r="T398" s="661"/>
      <c r="U398" s="639"/>
      <c r="V398" s="640"/>
      <c r="W398" s="661"/>
      <c r="X398" s="656">
        <v>2</v>
      </c>
      <c r="Y398" s="662"/>
      <c r="Z398" s="663"/>
      <c r="AA398" s="418"/>
      <c r="AB398" s="418"/>
      <c r="AC398" s="418"/>
      <c r="AD398" s="418"/>
      <c r="AE398" s="419"/>
      <c r="AF398" s="639"/>
      <c r="AG398" s="640"/>
      <c r="AH398" s="640"/>
      <c r="AI398" s="640"/>
      <c r="AJ398" s="640"/>
      <c r="AK398" s="661"/>
      <c r="AL398" s="639"/>
      <c r="AM398" s="640"/>
      <c r="AN398" s="640"/>
      <c r="AO398" s="640"/>
      <c r="AP398" s="640"/>
      <c r="AQ398" s="661"/>
      <c r="AR398" s="639"/>
      <c r="AS398" s="640"/>
      <c r="AT398" s="640"/>
      <c r="AU398" s="640"/>
      <c r="AV398" s="640"/>
      <c r="AW398" s="640"/>
      <c r="AX398" s="640"/>
      <c r="AY398" s="640"/>
      <c r="AZ398" s="641"/>
      <c r="BA398" s="98"/>
    </row>
    <row r="399" spans="1:60" s="10" customFormat="1" ht="18" hidden="1" customHeight="1" thickBot="1" x14ac:dyDescent="0.3">
      <c r="A399" s="98"/>
      <c r="B399" s="642"/>
      <c r="C399" s="371"/>
      <c r="D399" s="371"/>
      <c r="E399" s="371"/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1"/>
      <c r="R399" s="371"/>
      <c r="S399" s="371"/>
      <c r="T399" s="372"/>
      <c r="U399" s="624"/>
      <c r="V399" s="624"/>
      <c r="W399" s="624"/>
      <c r="X399" s="655">
        <v>3</v>
      </c>
      <c r="Y399" s="656"/>
      <c r="Z399" s="657"/>
      <c r="AA399" s="657"/>
      <c r="AB399" s="657"/>
      <c r="AC399" s="657"/>
      <c r="AD399" s="657"/>
      <c r="AE399" s="657"/>
      <c r="AF399" s="658"/>
      <c r="AG399" s="658"/>
      <c r="AH399" s="658"/>
      <c r="AI399" s="658"/>
      <c r="AJ399" s="658"/>
      <c r="AK399" s="658"/>
      <c r="AL399" s="658"/>
      <c r="AM399" s="658"/>
      <c r="AN399" s="658"/>
      <c r="AO399" s="658"/>
      <c r="AP399" s="658"/>
      <c r="AQ399" s="658"/>
      <c r="AR399" s="658"/>
      <c r="AS399" s="658"/>
      <c r="AT399" s="658"/>
      <c r="AU399" s="658"/>
      <c r="AV399" s="658"/>
      <c r="AW399" s="658"/>
      <c r="AX399" s="658"/>
      <c r="AY399" s="658"/>
      <c r="AZ399" s="659"/>
      <c r="BA399" s="98"/>
    </row>
    <row r="400" spans="1:60" s="10" customFormat="1" ht="18" hidden="1" customHeight="1" thickBot="1" x14ac:dyDescent="0.3">
      <c r="A400" s="98"/>
      <c r="B400" s="644" t="s">
        <v>114</v>
      </c>
      <c r="C400" s="644"/>
      <c r="D400" s="644"/>
      <c r="E400" s="644"/>
      <c r="F400" s="644"/>
      <c r="G400" s="644"/>
      <c r="H400" s="644"/>
      <c r="I400" s="644"/>
      <c r="J400" s="644"/>
      <c r="K400" s="644"/>
      <c r="L400" s="644"/>
      <c r="M400" s="644"/>
      <c r="N400" s="644"/>
      <c r="O400" s="644"/>
      <c r="P400" s="644"/>
      <c r="Q400" s="644"/>
      <c r="R400" s="644"/>
      <c r="S400" s="644"/>
      <c r="T400" s="644"/>
      <c r="U400" s="644"/>
      <c r="V400" s="644"/>
      <c r="W400" s="645"/>
      <c r="X400" s="626">
        <v>9000</v>
      </c>
      <c r="Y400" s="627"/>
      <c r="Z400" s="628" t="s">
        <v>34</v>
      </c>
      <c r="AA400" s="628"/>
      <c r="AB400" s="628"/>
      <c r="AC400" s="628"/>
      <c r="AD400" s="628"/>
      <c r="AE400" s="628"/>
      <c r="AF400" s="628" t="s">
        <v>30</v>
      </c>
      <c r="AG400" s="628"/>
      <c r="AH400" s="628"/>
      <c r="AI400" s="628"/>
      <c r="AJ400" s="628"/>
      <c r="AK400" s="628"/>
      <c r="AL400" s="628" t="s">
        <v>30</v>
      </c>
      <c r="AM400" s="628"/>
      <c r="AN400" s="628"/>
      <c r="AO400" s="628"/>
      <c r="AP400" s="628"/>
      <c r="AQ400" s="628"/>
      <c r="AR400" s="628"/>
      <c r="AS400" s="628"/>
      <c r="AT400" s="628"/>
      <c r="AU400" s="628"/>
      <c r="AV400" s="628"/>
      <c r="AW400" s="628"/>
      <c r="AX400" s="628"/>
      <c r="AY400" s="628"/>
      <c r="AZ400" s="643"/>
      <c r="BA400" s="98"/>
    </row>
    <row r="401" spans="1:53" s="10" customFormat="1" ht="15" hidden="1" customHeight="1" x14ac:dyDescent="0.25">
      <c r="A401" s="98"/>
      <c r="B401" s="150"/>
      <c r="C401" s="150"/>
      <c r="D401" s="150"/>
      <c r="E401" s="150"/>
      <c r="F401" s="150"/>
      <c r="G401" s="150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2"/>
      <c r="Y401" s="152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98"/>
    </row>
    <row r="402" spans="1:53" s="10" customFormat="1" ht="18" hidden="1" customHeight="1" x14ac:dyDescent="0.25">
      <c r="A402" s="98"/>
      <c r="B402" s="638" t="s">
        <v>276</v>
      </c>
      <c r="C402" s="638"/>
      <c r="D402" s="638"/>
      <c r="E402" s="638"/>
      <c r="F402" s="638"/>
      <c r="G402" s="638"/>
      <c r="H402" s="638"/>
      <c r="I402" s="638"/>
      <c r="J402" s="638"/>
      <c r="K402" s="638"/>
      <c r="L402" s="638"/>
      <c r="M402" s="638"/>
      <c r="N402" s="638"/>
      <c r="O402" s="638"/>
      <c r="P402" s="638"/>
      <c r="Q402" s="638"/>
      <c r="R402" s="638"/>
      <c r="S402" s="638"/>
      <c r="T402" s="638"/>
      <c r="U402" s="638"/>
      <c r="V402" s="638"/>
      <c r="W402" s="638"/>
      <c r="X402" s="638"/>
      <c r="Y402" s="638"/>
      <c r="Z402" s="638"/>
      <c r="AA402" s="638"/>
      <c r="AB402" s="638"/>
      <c r="AC402" s="638"/>
      <c r="AD402" s="638"/>
      <c r="AE402" s="638"/>
      <c r="AF402" s="638"/>
      <c r="AG402" s="638"/>
      <c r="AH402" s="638"/>
      <c r="AI402" s="638"/>
      <c r="AJ402" s="638"/>
      <c r="AK402" s="638"/>
      <c r="AL402" s="638"/>
      <c r="AM402" s="638"/>
      <c r="AN402" s="638"/>
      <c r="AO402" s="638"/>
      <c r="AP402" s="638"/>
      <c r="AQ402" s="638"/>
      <c r="AR402" s="638"/>
      <c r="AS402" s="638"/>
      <c r="AT402" s="638"/>
      <c r="AU402" s="638"/>
      <c r="AV402" s="638"/>
      <c r="AW402" s="638"/>
      <c r="AX402" s="638"/>
      <c r="AY402" s="638"/>
      <c r="AZ402" s="638"/>
      <c r="BA402" s="142"/>
    </row>
    <row r="403" spans="1:53" s="10" customFormat="1" ht="8.1" hidden="1" customHeight="1" x14ac:dyDescent="0.25">
      <c r="A403" s="99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09"/>
      <c r="U403" s="109"/>
      <c r="V403" s="109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</row>
    <row r="404" spans="1:53" s="10" customFormat="1" ht="15" hidden="1" customHeight="1" x14ac:dyDescent="0.25">
      <c r="A404" s="99"/>
      <c r="B404" s="401" t="s">
        <v>87</v>
      </c>
      <c r="C404" s="401"/>
      <c r="D404" s="401"/>
      <c r="E404" s="401"/>
      <c r="F404" s="401"/>
      <c r="G404" s="401"/>
      <c r="H404" s="401"/>
      <c r="I404" s="401"/>
      <c r="J404" s="401"/>
      <c r="K404" s="401"/>
      <c r="L404" s="401"/>
      <c r="M404" s="401"/>
      <c r="N404" s="401"/>
      <c r="O404" s="401"/>
      <c r="P404" s="401"/>
      <c r="Q404" s="401"/>
      <c r="R404" s="401"/>
      <c r="S404" s="401"/>
      <c r="T404" s="402"/>
      <c r="U404" s="456" t="s">
        <v>112</v>
      </c>
      <c r="V404" s="456"/>
      <c r="W404" s="456"/>
      <c r="X404" s="456" t="s">
        <v>4</v>
      </c>
      <c r="Y404" s="456"/>
      <c r="Z404" s="456" t="s">
        <v>113</v>
      </c>
      <c r="AA404" s="456"/>
      <c r="AB404" s="456"/>
      <c r="AC404" s="456"/>
      <c r="AD404" s="456"/>
      <c r="AE404" s="456"/>
      <c r="AF404" s="456" t="s">
        <v>76</v>
      </c>
      <c r="AG404" s="456"/>
      <c r="AH404" s="456"/>
      <c r="AI404" s="456"/>
      <c r="AJ404" s="456"/>
      <c r="AK404" s="456"/>
      <c r="AL404" s="456" t="s">
        <v>77</v>
      </c>
      <c r="AM404" s="456"/>
      <c r="AN404" s="456"/>
      <c r="AO404" s="456"/>
      <c r="AP404" s="456"/>
      <c r="AQ404" s="456"/>
      <c r="AR404" s="456" t="s">
        <v>161</v>
      </c>
      <c r="AS404" s="456"/>
      <c r="AT404" s="456"/>
      <c r="AU404" s="456"/>
      <c r="AV404" s="456"/>
      <c r="AW404" s="456"/>
      <c r="AX404" s="456"/>
      <c r="AY404" s="456"/>
      <c r="AZ404" s="383"/>
      <c r="BA404" s="99"/>
    </row>
    <row r="405" spans="1:53" s="10" customFormat="1" ht="15" hidden="1" customHeight="1" x14ac:dyDescent="0.25">
      <c r="A405" s="99"/>
      <c r="B405" s="453"/>
      <c r="C405" s="453"/>
      <c r="D405" s="453"/>
      <c r="E405" s="453"/>
      <c r="F405" s="453"/>
      <c r="G405" s="453"/>
      <c r="H405" s="453"/>
      <c r="I405" s="453"/>
      <c r="J405" s="453"/>
      <c r="K405" s="453"/>
      <c r="L405" s="453"/>
      <c r="M405" s="453"/>
      <c r="N405" s="453"/>
      <c r="O405" s="453"/>
      <c r="P405" s="453"/>
      <c r="Q405" s="453"/>
      <c r="R405" s="453"/>
      <c r="S405" s="453"/>
      <c r="T405" s="454"/>
      <c r="U405" s="456"/>
      <c r="V405" s="456"/>
      <c r="W405" s="456"/>
      <c r="X405" s="456"/>
      <c r="Y405" s="456"/>
      <c r="Z405" s="456"/>
      <c r="AA405" s="456"/>
      <c r="AB405" s="456"/>
      <c r="AC405" s="456"/>
      <c r="AD405" s="456"/>
      <c r="AE405" s="456"/>
      <c r="AF405" s="456"/>
      <c r="AG405" s="456"/>
      <c r="AH405" s="456"/>
      <c r="AI405" s="456"/>
      <c r="AJ405" s="456"/>
      <c r="AK405" s="456"/>
      <c r="AL405" s="456"/>
      <c r="AM405" s="456"/>
      <c r="AN405" s="456"/>
      <c r="AO405" s="456"/>
      <c r="AP405" s="456"/>
      <c r="AQ405" s="456"/>
      <c r="AR405" s="456"/>
      <c r="AS405" s="456"/>
      <c r="AT405" s="456"/>
      <c r="AU405" s="456"/>
      <c r="AV405" s="456"/>
      <c r="AW405" s="456"/>
      <c r="AX405" s="456"/>
      <c r="AY405" s="456"/>
      <c r="AZ405" s="383"/>
      <c r="BA405" s="99"/>
    </row>
    <row r="406" spans="1:53" s="10" customFormat="1" ht="15" hidden="1" customHeight="1" x14ac:dyDescent="0.25">
      <c r="A406" s="99"/>
      <c r="B406" s="453"/>
      <c r="C406" s="453"/>
      <c r="D406" s="453"/>
      <c r="E406" s="453"/>
      <c r="F406" s="453"/>
      <c r="G406" s="453"/>
      <c r="H406" s="453"/>
      <c r="I406" s="453"/>
      <c r="J406" s="453"/>
      <c r="K406" s="453"/>
      <c r="L406" s="453"/>
      <c r="M406" s="453"/>
      <c r="N406" s="453"/>
      <c r="O406" s="453"/>
      <c r="P406" s="453"/>
      <c r="Q406" s="453"/>
      <c r="R406" s="453"/>
      <c r="S406" s="453"/>
      <c r="T406" s="454"/>
      <c r="U406" s="456"/>
      <c r="V406" s="456"/>
      <c r="W406" s="456"/>
      <c r="X406" s="456"/>
      <c r="Y406" s="456"/>
      <c r="Z406" s="456"/>
      <c r="AA406" s="456"/>
      <c r="AB406" s="456"/>
      <c r="AC406" s="456"/>
      <c r="AD406" s="456"/>
      <c r="AE406" s="456"/>
      <c r="AF406" s="456"/>
      <c r="AG406" s="456"/>
      <c r="AH406" s="456"/>
      <c r="AI406" s="456"/>
      <c r="AJ406" s="456"/>
      <c r="AK406" s="456"/>
      <c r="AL406" s="456"/>
      <c r="AM406" s="456"/>
      <c r="AN406" s="456"/>
      <c r="AO406" s="456"/>
      <c r="AP406" s="456"/>
      <c r="AQ406" s="456"/>
      <c r="AR406" s="456"/>
      <c r="AS406" s="456"/>
      <c r="AT406" s="456"/>
      <c r="AU406" s="456"/>
      <c r="AV406" s="456"/>
      <c r="AW406" s="456"/>
      <c r="AX406" s="456"/>
      <c r="AY406" s="456"/>
      <c r="AZ406" s="383"/>
      <c r="BA406" s="99"/>
    </row>
    <row r="407" spans="1:53" s="10" customFormat="1" ht="15" hidden="1" customHeight="1" x14ac:dyDescent="0.25">
      <c r="A407" s="99"/>
      <c r="B407" s="404"/>
      <c r="C407" s="404"/>
      <c r="D407" s="404"/>
      <c r="E407" s="404"/>
      <c r="F407" s="404"/>
      <c r="G407" s="404"/>
      <c r="H407" s="404"/>
      <c r="I407" s="404"/>
      <c r="J407" s="404"/>
      <c r="K407" s="404"/>
      <c r="L407" s="404"/>
      <c r="M407" s="404"/>
      <c r="N407" s="404"/>
      <c r="O407" s="404"/>
      <c r="P407" s="404"/>
      <c r="Q407" s="404"/>
      <c r="R407" s="404"/>
      <c r="S407" s="404"/>
      <c r="T407" s="406"/>
      <c r="U407" s="456"/>
      <c r="V407" s="456"/>
      <c r="W407" s="456"/>
      <c r="X407" s="456"/>
      <c r="Y407" s="456"/>
      <c r="Z407" s="456"/>
      <c r="AA407" s="456"/>
      <c r="AB407" s="456"/>
      <c r="AC407" s="456"/>
      <c r="AD407" s="456"/>
      <c r="AE407" s="456"/>
      <c r="AF407" s="456"/>
      <c r="AG407" s="456"/>
      <c r="AH407" s="456"/>
      <c r="AI407" s="456"/>
      <c r="AJ407" s="456"/>
      <c r="AK407" s="456"/>
      <c r="AL407" s="456"/>
      <c r="AM407" s="456"/>
      <c r="AN407" s="456"/>
      <c r="AO407" s="456"/>
      <c r="AP407" s="456"/>
      <c r="AQ407" s="456"/>
      <c r="AR407" s="456"/>
      <c r="AS407" s="456"/>
      <c r="AT407" s="456"/>
      <c r="AU407" s="456"/>
      <c r="AV407" s="456"/>
      <c r="AW407" s="456"/>
      <c r="AX407" s="456"/>
      <c r="AY407" s="456"/>
      <c r="AZ407" s="383"/>
      <c r="BA407" s="99"/>
    </row>
    <row r="408" spans="1:53" s="10" customFormat="1" ht="15" hidden="1" customHeight="1" thickBot="1" x14ac:dyDescent="0.3">
      <c r="A408" s="99"/>
      <c r="B408" s="401">
        <v>1</v>
      </c>
      <c r="C408" s="401"/>
      <c r="D408" s="401"/>
      <c r="E408" s="401"/>
      <c r="F408" s="401"/>
      <c r="G408" s="401"/>
      <c r="H408" s="401"/>
      <c r="I408" s="401"/>
      <c r="J408" s="401"/>
      <c r="K408" s="401"/>
      <c r="L408" s="401"/>
      <c r="M408" s="401"/>
      <c r="N408" s="401"/>
      <c r="O408" s="401"/>
      <c r="P408" s="401"/>
      <c r="Q408" s="401"/>
      <c r="R408" s="401"/>
      <c r="S408" s="401"/>
      <c r="T408" s="402"/>
      <c r="U408" s="600">
        <v>2</v>
      </c>
      <c r="V408" s="600"/>
      <c r="W408" s="600"/>
      <c r="X408" s="600">
        <v>3</v>
      </c>
      <c r="Y408" s="600"/>
      <c r="Z408" s="600">
        <v>4</v>
      </c>
      <c r="AA408" s="600"/>
      <c r="AB408" s="600"/>
      <c r="AC408" s="600"/>
      <c r="AD408" s="600"/>
      <c r="AE408" s="600"/>
      <c r="AF408" s="600">
        <v>5</v>
      </c>
      <c r="AG408" s="600"/>
      <c r="AH408" s="600"/>
      <c r="AI408" s="600"/>
      <c r="AJ408" s="600"/>
      <c r="AK408" s="600"/>
      <c r="AL408" s="600">
        <v>6</v>
      </c>
      <c r="AM408" s="600"/>
      <c r="AN408" s="600"/>
      <c r="AO408" s="600"/>
      <c r="AP408" s="600"/>
      <c r="AQ408" s="600"/>
      <c r="AR408" s="600">
        <v>7</v>
      </c>
      <c r="AS408" s="600"/>
      <c r="AT408" s="600"/>
      <c r="AU408" s="600"/>
      <c r="AV408" s="600"/>
      <c r="AW408" s="600"/>
      <c r="AX408" s="600"/>
      <c r="AY408" s="600"/>
      <c r="AZ408" s="400"/>
      <c r="BA408" s="99"/>
    </row>
    <row r="409" spans="1:53" s="10" customFormat="1" ht="18" hidden="1" customHeight="1" x14ac:dyDescent="0.25">
      <c r="A409" s="98"/>
      <c r="B409" s="647"/>
      <c r="C409" s="648"/>
      <c r="D409" s="648"/>
      <c r="E409" s="648"/>
      <c r="F409" s="648"/>
      <c r="G409" s="648"/>
      <c r="H409" s="648"/>
      <c r="I409" s="648"/>
      <c r="J409" s="648"/>
      <c r="K409" s="648"/>
      <c r="L409" s="648"/>
      <c r="M409" s="648"/>
      <c r="N409" s="648"/>
      <c r="O409" s="648"/>
      <c r="P409" s="648"/>
      <c r="Q409" s="648"/>
      <c r="R409" s="648"/>
      <c r="S409" s="648"/>
      <c r="T409" s="649"/>
      <c r="U409" s="650"/>
      <c r="V409" s="650"/>
      <c r="W409" s="650"/>
      <c r="X409" s="651">
        <v>1</v>
      </c>
      <c r="Y409" s="652"/>
      <c r="Z409" s="653"/>
      <c r="AA409" s="653"/>
      <c r="AB409" s="653"/>
      <c r="AC409" s="653"/>
      <c r="AD409" s="653"/>
      <c r="AE409" s="653"/>
      <c r="AF409" s="650"/>
      <c r="AG409" s="650"/>
      <c r="AH409" s="650"/>
      <c r="AI409" s="650"/>
      <c r="AJ409" s="650"/>
      <c r="AK409" s="650"/>
      <c r="AL409" s="650"/>
      <c r="AM409" s="650"/>
      <c r="AN409" s="650"/>
      <c r="AO409" s="650"/>
      <c r="AP409" s="650"/>
      <c r="AQ409" s="650"/>
      <c r="AR409" s="650"/>
      <c r="AS409" s="650"/>
      <c r="AT409" s="650"/>
      <c r="AU409" s="650"/>
      <c r="AV409" s="650"/>
      <c r="AW409" s="650"/>
      <c r="AX409" s="650"/>
      <c r="AY409" s="650"/>
      <c r="AZ409" s="654"/>
      <c r="BA409" s="98"/>
    </row>
    <row r="410" spans="1:53" s="10" customFormat="1" ht="18" hidden="1" customHeight="1" x14ac:dyDescent="0.25">
      <c r="A410" s="98"/>
      <c r="B410" s="660"/>
      <c r="C410" s="640"/>
      <c r="D410" s="640"/>
      <c r="E410" s="640"/>
      <c r="F410" s="640"/>
      <c r="G410" s="640"/>
      <c r="H410" s="640"/>
      <c r="I410" s="640"/>
      <c r="J410" s="640"/>
      <c r="K410" s="640"/>
      <c r="L410" s="640"/>
      <c r="M410" s="640"/>
      <c r="N410" s="640"/>
      <c r="O410" s="640"/>
      <c r="P410" s="640"/>
      <c r="Q410" s="640"/>
      <c r="R410" s="640"/>
      <c r="S410" s="640"/>
      <c r="T410" s="661"/>
      <c r="U410" s="639"/>
      <c r="V410" s="640"/>
      <c r="W410" s="661"/>
      <c r="X410" s="656">
        <v>2</v>
      </c>
      <c r="Y410" s="662"/>
      <c r="Z410" s="663"/>
      <c r="AA410" s="418"/>
      <c r="AB410" s="418"/>
      <c r="AC410" s="418"/>
      <c r="AD410" s="418"/>
      <c r="AE410" s="419"/>
      <c r="AF410" s="639"/>
      <c r="AG410" s="640"/>
      <c r="AH410" s="640"/>
      <c r="AI410" s="640"/>
      <c r="AJ410" s="640"/>
      <c r="AK410" s="661"/>
      <c r="AL410" s="639"/>
      <c r="AM410" s="640"/>
      <c r="AN410" s="640"/>
      <c r="AO410" s="640"/>
      <c r="AP410" s="640"/>
      <c r="AQ410" s="661"/>
      <c r="AR410" s="639"/>
      <c r="AS410" s="640"/>
      <c r="AT410" s="640"/>
      <c r="AU410" s="640"/>
      <c r="AV410" s="640"/>
      <c r="AW410" s="640"/>
      <c r="AX410" s="640"/>
      <c r="AY410" s="640"/>
      <c r="AZ410" s="641"/>
      <c r="BA410" s="98"/>
    </row>
    <row r="411" spans="1:53" s="10" customFormat="1" ht="18" hidden="1" customHeight="1" thickBot="1" x14ac:dyDescent="0.3">
      <c r="A411" s="98"/>
      <c r="B411" s="642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1"/>
      <c r="R411" s="371"/>
      <c r="S411" s="371"/>
      <c r="T411" s="372"/>
      <c r="U411" s="624"/>
      <c r="V411" s="624"/>
      <c r="W411" s="624"/>
      <c r="X411" s="655">
        <v>3</v>
      </c>
      <c r="Y411" s="656"/>
      <c r="Z411" s="657"/>
      <c r="AA411" s="657"/>
      <c r="AB411" s="657"/>
      <c r="AC411" s="657"/>
      <c r="AD411" s="657"/>
      <c r="AE411" s="657"/>
      <c r="AF411" s="658"/>
      <c r="AG411" s="658"/>
      <c r="AH411" s="658"/>
      <c r="AI411" s="658"/>
      <c r="AJ411" s="658"/>
      <c r="AK411" s="658"/>
      <c r="AL411" s="658"/>
      <c r="AM411" s="658"/>
      <c r="AN411" s="658"/>
      <c r="AO411" s="658"/>
      <c r="AP411" s="658"/>
      <c r="AQ411" s="658"/>
      <c r="AR411" s="658"/>
      <c r="AS411" s="658"/>
      <c r="AT411" s="658"/>
      <c r="AU411" s="658"/>
      <c r="AV411" s="658"/>
      <c r="AW411" s="658"/>
      <c r="AX411" s="658"/>
      <c r="AY411" s="658"/>
      <c r="AZ411" s="659"/>
      <c r="BA411" s="98"/>
    </row>
    <row r="412" spans="1:53" s="10" customFormat="1" ht="18" hidden="1" customHeight="1" thickBot="1" x14ac:dyDescent="0.3">
      <c r="A412" s="98"/>
      <c r="B412" s="644" t="s">
        <v>114</v>
      </c>
      <c r="C412" s="644"/>
      <c r="D412" s="644"/>
      <c r="E412" s="644"/>
      <c r="F412" s="644"/>
      <c r="G412" s="644"/>
      <c r="H412" s="644"/>
      <c r="I412" s="644"/>
      <c r="J412" s="644"/>
      <c r="K412" s="644"/>
      <c r="L412" s="644"/>
      <c r="M412" s="644"/>
      <c r="N412" s="644"/>
      <c r="O412" s="644"/>
      <c r="P412" s="644"/>
      <c r="Q412" s="644"/>
      <c r="R412" s="644"/>
      <c r="S412" s="644"/>
      <c r="T412" s="644"/>
      <c r="U412" s="644"/>
      <c r="V412" s="644"/>
      <c r="W412" s="645"/>
      <c r="X412" s="626">
        <v>9000</v>
      </c>
      <c r="Y412" s="627"/>
      <c r="Z412" s="628" t="s">
        <v>34</v>
      </c>
      <c r="AA412" s="628"/>
      <c r="AB412" s="628"/>
      <c r="AC412" s="628"/>
      <c r="AD412" s="628"/>
      <c r="AE412" s="628"/>
      <c r="AF412" s="628" t="s">
        <v>30</v>
      </c>
      <c r="AG412" s="628"/>
      <c r="AH412" s="628"/>
      <c r="AI412" s="628"/>
      <c r="AJ412" s="628"/>
      <c r="AK412" s="628"/>
      <c r="AL412" s="628" t="s">
        <v>30</v>
      </c>
      <c r="AM412" s="628"/>
      <c r="AN412" s="628"/>
      <c r="AO412" s="628"/>
      <c r="AP412" s="628"/>
      <c r="AQ412" s="628"/>
      <c r="AR412" s="628"/>
      <c r="AS412" s="628"/>
      <c r="AT412" s="628"/>
      <c r="AU412" s="628"/>
      <c r="AV412" s="628"/>
      <c r="AW412" s="628"/>
      <c r="AX412" s="628"/>
      <c r="AY412" s="628"/>
      <c r="AZ412" s="643"/>
      <c r="BA412" s="98"/>
    </row>
    <row r="413" spans="1:53" s="8" customFormat="1" ht="15" hidden="1" customHeight="1" x14ac:dyDescent="0.25">
      <c r="A413" s="98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08"/>
      <c r="T413" s="108"/>
      <c r="U413" s="109"/>
      <c r="V413" s="109"/>
      <c r="W413" s="109"/>
      <c r="X413" s="109"/>
      <c r="Y413" s="109"/>
      <c r="Z413" s="109"/>
      <c r="AA413" s="109"/>
      <c r="AB413" s="109"/>
      <c r="AC413" s="110"/>
      <c r="AD413" s="110"/>
      <c r="AE413" s="110"/>
      <c r="AF413" s="110"/>
      <c r="AG413" s="110"/>
      <c r="AH413" s="110"/>
      <c r="AI413" s="110"/>
      <c r="AJ413" s="110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  <c r="AZ413" s="111"/>
      <c r="BA413" s="98"/>
    </row>
    <row r="414" spans="1:53" s="8" customFormat="1" ht="18" hidden="1" customHeight="1" x14ac:dyDescent="0.25">
      <c r="A414" s="98"/>
      <c r="B414" s="618" t="s">
        <v>315</v>
      </c>
      <c r="C414" s="618"/>
      <c r="D414" s="618"/>
      <c r="E414" s="618"/>
      <c r="F414" s="618"/>
      <c r="G414" s="618"/>
      <c r="H414" s="618"/>
      <c r="I414" s="618"/>
      <c r="J414" s="618"/>
      <c r="K414" s="618"/>
      <c r="L414" s="618"/>
      <c r="M414" s="618"/>
      <c r="N414" s="618"/>
      <c r="O414" s="618"/>
      <c r="P414" s="618"/>
      <c r="Q414" s="618"/>
      <c r="R414" s="618"/>
      <c r="S414" s="618"/>
      <c r="T414" s="618"/>
      <c r="U414" s="618"/>
      <c r="V414" s="618"/>
      <c r="W414" s="618"/>
      <c r="X414" s="618"/>
      <c r="Y414" s="618"/>
      <c r="Z414" s="618"/>
      <c r="AA414" s="618"/>
      <c r="AB414" s="618"/>
      <c r="AC414" s="618"/>
      <c r="AD414" s="618"/>
      <c r="AE414" s="618"/>
      <c r="AF414" s="618"/>
      <c r="AG414" s="618"/>
      <c r="AH414" s="618"/>
      <c r="AI414" s="618"/>
      <c r="AJ414" s="618"/>
      <c r="AK414" s="618"/>
      <c r="AL414" s="618"/>
      <c r="AM414" s="618"/>
      <c r="AN414" s="618"/>
      <c r="AO414" s="618"/>
      <c r="AP414" s="618"/>
      <c r="AQ414" s="618"/>
      <c r="AR414" s="618"/>
      <c r="AS414" s="618"/>
      <c r="AT414" s="618"/>
      <c r="AU414" s="618"/>
      <c r="AV414" s="618"/>
      <c r="AW414" s="618"/>
      <c r="AX414" s="618"/>
      <c r="AY414" s="618"/>
      <c r="AZ414" s="618"/>
      <c r="BA414" s="98"/>
    </row>
    <row r="415" spans="1:53" s="8" customFormat="1" ht="8.1" hidden="1" customHeight="1" x14ac:dyDescent="0.25">
      <c r="A415" s="99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08"/>
      <c r="T415" s="108"/>
      <c r="U415" s="109"/>
      <c r="V415" s="109"/>
      <c r="W415" s="109"/>
      <c r="X415" s="109"/>
      <c r="Y415" s="109"/>
      <c r="Z415" s="109"/>
      <c r="AA415" s="109"/>
      <c r="AB415" s="109"/>
      <c r="AC415" s="110"/>
      <c r="AD415" s="110"/>
      <c r="AE415" s="110"/>
      <c r="AF415" s="110"/>
      <c r="AG415" s="110"/>
      <c r="AH415" s="110"/>
      <c r="AI415" s="110"/>
      <c r="AJ415" s="110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  <c r="AZ415" s="111"/>
      <c r="BA415" s="99"/>
    </row>
    <row r="416" spans="1:53" s="8" customFormat="1" ht="39.950000000000003" hidden="1" customHeight="1" x14ac:dyDescent="0.25">
      <c r="A416" s="99"/>
      <c r="B416" s="384" t="s">
        <v>316</v>
      </c>
      <c r="C416" s="384"/>
      <c r="D416" s="384"/>
      <c r="E416" s="384"/>
      <c r="F416" s="384"/>
      <c r="G416" s="384"/>
      <c r="H416" s="384"/>
      <c r="I416" s="384"/>
      <c r="J416" s="384"/>
      <c r="K416" s="384"/>
      <c r="L416" s="384"/>
      <c r="M416" s="384"/>
      <c r="N416" s="384"/>
      <c r="O416" s="384"/>
      <c r="P416" s="385"/>
      <c r="Q416" s="383" t="s">
        <v>420</v>
      </c>
      <c r="R416" s="384"/>
      <c r="S416" s="384"/>
      <c r="T416" s="384"/>
      <c r="U416" s="384"/>
      <c r="V416" s="384"/>
      <c r="W416" s="384"/>
      <c r="X416" s="384"/>
      <c r="Y416" s="384"/>
      <c r="Z416" s="384"/>
      <c r="AA416" s="384"/>
      <c r="AB416" s="385"/>
      <c r="AC416" s="383" t="s">
        <v>289</v>
      </c>
      <c r="AD416" s="384"/>
      <c r="AE416" s="384"/>
      <c r="AF416" s="384"/>
      <c r="AG416" s="384"/>
      <c r="AH416" s="384"/>
      <c r="AI416" s="384"/>
      <c r="AJ416" s="384"/>
      <c r="AK416" s="384"/>
      <c r="AL416" s="384"/>
      <c r="AM416" s="384"/>
      <c r="AN416" s="385"/>
      <c r="AO416" s="383" t="s">
        <v>290</v>
      </c>
      <c r="AP416" s="384"/>
      <c r="AQ416" s="384"/>
      <c r="AR416" s="384"/>
      <c r="AS416" s="384"/>
      <c r="AT416" s="384"/>
      <c r="AU416" s="384"/>
      <c r="AV416" s="384"/>
      <c r="AW416" s="384"/>
      <c r="AX416" s="384"/>
      <c r="AY416" s="384"/>
      <c r="AZ416" s="384"/>
      <c r="BA416" s="99"/>
    </row>
    <row r="417" spans="1:53" s="8" customFormat="1" ht="15" hidden="1" customHeight="1" thickBot="1" x14ac:dyDescent="0.3">
      <c r="A417" s="99"/>
      <c r="B417" s="384">
        <v>1</v>
      </c>
      <c r="C417" s="384"/>
      <c r="D417" s="384"/>
      <c r="E417" s="384"/>
      <c r="F417" s="384"/>
      <c r="G417" s="384"/>
      <c r="H417" s="384"/>
      <c r="I417" s="384"/>
      <c r="J417" s="384"/>
      <c r="K417" s="384"/>
      <c r="L417" s="384"/>
      <c r="M417" s="384"/>
      <c r="N417" s="384"/>
      <c r="O417" s="384"/>
      <c r="P417" s="385"/>
      <c r="Q417" s="400">
        <v>2</v>
      </c>
      <c r="R417" s="401"/>
      <c r="S417" s="401"/>
      <c r="T417" s="401"/>
      <c r="U417" s="401"/>
      <c r="V417" s="401"/>
      <c r="W417" s="401"/>
      <c r="X417" s="401"/>
      <c r="Y417" s="401"/>
      <c r="Z417" s="401"/>
      <c r="AA417" s="401"/>
      <c r="AB417" s="402"/>
      <c r="AC417" s="400">
        <v>3</v>
      </c>
      <c r="AD417" s="401"/>
      <c r="AE417" s="401"/>
      <c r="AF417" s="401"/>
      <c r="AG417" s="401"/>
      <c r="AH417" s="401"/>
      <c r="AI417" s="401"/>
      <c r="AJ417" s="401"/>
      <c r="AK417" s="401"/>
      <c r="AL417" s="401"/>
      <c r="AM417" s="401"/>
      <c r="AN417" s="402"/>
      <c r="AO417" s="400">
        <v>4</v>
      </c>
      <c r="AP417" s="401"/>
      <c r="AQ417" s="401"/>
      <c r="AR417" s="401"/>
      <c r="AS417" s="401"/>
      <c r="AT417" s="401"/>
      <c r="AU417" s="401"/>
      <c r="AV417" s="401"/>
      <c r="AW417" s="401"/>
      <c r="AX417" s="401"/>
      <c r="AY417" s="401"/>
      <c r="AZ417" s="401"/>
      <c r="BA417" s="99"/>
    </row>
    <row r="418" spans="1:53" s="8" customFormat="1" ht="18" hidden="1" customHeight="1" x14ac:dyDescent="0.25">
      <c r="A418" s="99"/>
      <c r="B418" s="598"/>
      <c r="C418" s="598"/>
      <c r="D418" s="598"/>
      <c r="E418" s="598"/>
      <c r="F418" s="598"/>
      <c r="G418" s="598"/>
      <c r="H418" s="598"/>
      <c r="I418" s="598"/>
      <c r="J418" s="598"/>
      <c r="K418" s="598"/>
      <c r="L418" s="598"/>
      <c r="M418" s="598"/>
      <c r="N418" s="598"/>
      <c r="O418" s="598"/>
      <c r="P418" s="598"/>
      <c r="Q418" s="625"/>
      <c r="R418" s="581"/>
      <c r="S418" s="581"/>
      <c r="T418" s="581"/>
      <c r="U418" s="581"/>
      <c r="V418" s="581"/>
      <c r="W418" s="581"/>
      <c r="X418" s="581"/>
      <c r="Y418" s="581"/>
      <c r="Z418" s="581"/>
      <c r="AA418" s="581"/>
      <c r="AB418" s="581"/>
      <c r="AC418" s="581"/>
      <c r="AD418" s="581"/>
      <c r="AE418" s="581"/>
      <c r="AF418" s="581"/>
      <c r="AG418" s="581"/>
      <c r="AH418" s="581"/>
      <c r="AI418" s="581"/>
      <c r="AJ418" s="581"/>
      <c r="AK418" s="581"/>
      <c r="AL418" s="581"/>
      <c r="AM418" s="581"/>
      <c r="AN418" s="581"/>
      <c r="AO418" s="581"/>
      <c r="AP418" s="581"/>
      <c r="AQ418" s="581"/>
      <c r="AR418" s="581"/>
      <c r="AS418" s="581"/>
      <c r="AT418" s="581"/>
      <c r="AU418" s="581"/>
      <c r="AV418" s="581"/>
      <c r="AW418" s="581"/>
      <c r="AX418" s="581"/>
      <c r="AY418" s="581"/>
      <c r="AZ418" s="582"/>
      <c r="BA418" s="98"/>
    </row>
    <row r="419" spans="1:53" s="8" customFormat="1" ht="18" hidden="1" customHeight="1" thickBot="1" x14ac:dyDescent="0.3">
      <c r="A419" s="99"/>
      <c r="B419" s="384"/>
      <c r="C419" s="384"/>
      <c r="D419" s="384"/>
      <c r="E419" s="384"/>
      <c r="F419" s="384"/>
      <c r="G419" s="384"/>
      <c r="H419" s="384"/>
      <c r="I419" s="384"/>
      <c r="J419" s="384"/>
      <c r="K419" s="384"/>
      <c r="L419" s="384"/>
      <c r="M419" s="384"/>
      <c r="N419" s="384"/>
      <c r="O419" s="384"/>
      <c r="P419" s="384"/>
      <c r="Q419" s="646"/>
      <c r="R419" s="574"/>
      <c r="S419" s="574"/>
      <c r="T419" s="574"/>
      <c r="U419" s="574"/>
      <c r="V419" s="574"/>
      <c r="W419" s="574"/>
      <c r="X419" s="574"/>
      <c r="Y419" s="574"/>
      <c r="Z419" s="574"/>
      <c r="AA419" s="574"/>
      <c r="AB419" s="574"/>
      <c r="AC419" s="574"/>
      <c r="AD419" s="574"/>
      <c r="AE419" s="574"/>
      <c r="AF419" s="574"/>
      <c r="AG419" s="574"/>
      <c r="AH419" s="574"/>
      <c r="AI419" s="574"/>
      <c r="AJ419" s="574"/>
      <c r="AK419" s="574"/>
      <c r="AL419" s="574"/>
      <c r="AM419" s="574"/>
      <c r="AN419" s="574"/>
      <c r="AO419" s="574"/>
      <c r="AP419" s="574"/>
      <c r="AQ419" s="574"/>
      <c r="AR419" s="574"/>
      <c r="AS419" s="574"/>
      <c r="AT419" s="574"/>
      <c r="AU419" s="574"/>
      <c r="AV419" s="574"/>
      <c r="AW419" s="574"/>
      <c r="AX419" s="574"/>
      <c r="AY419" s="574"/>
      <c r="AZ419" s="575"/>
      <c r="BA419" s="98"/>
    </row>
    <row r="420" spans="1:53" s="8" customFormat="1" ht="15" hidden="1" customHeight="1" x14ac:dyDescent="0.25">
      <c r="A420" s="98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08"/>
      <c r="T420" s="108"/>
      <c r="U420" s="109"/>
      <c r="V420" s="109"/>
      <c r="W420" s="109"/>
      <c r="X420" s="109"/>
      <c r="Y420" s="109"/>
      <c r="Z420" s="109"/>
      <c r="AA420" s="109"/>
      <c r="AB420" s="109"/>
      <c r="AC420" s="110"/>
      <c r="AD420" s="110"/>
      <c r="AE420" s="110"/>
      <c r="AF420" s="110"/>
      <c r="AG420" s="110"/>
      <c r="AH420" s="110"/>
      <c r="AI420" s="110"/>
      <c r="AJ420" s="110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  <c r="AZ420" s="111"/>
      <c r="BA420" s="98"/>
    </row>
  </sheetData>
  <mergeCells count="2162">
    <mergeCell ref="P7:AZ7"/>
    <mergeCell ref="B22:AZ22"/>
    <mergeCell ref="A23:AZ23"/>
    <mergeCell ref="B10:Y12"/>
    <mergeCell ref="Z10:AB12"/>
    <mergeCell ref="AC10:AZ10"/>
    <mergeCell ref="AC11:AJ12"/>
    <mergeCell ref="AK11:AR12"/>
    <mergeCell ref="AS11:AZ12"/>
    <mergeCell ref="B13:Y13"/>
    <mergeCell ref="Z13:AB13"/>
    <mergeCell ref="AC13:AJ13"/>
    <mergeCell ref="AK13:AR13"/>
    <mergeCell ref="AS13:AZ13"/>
    <mergeCell ref="B34:Y34"/>
    <mergeCell ref="B39:Y39"/>
    <mergeCell ref="B38:Y38"/>
    <mergeCell ref="B37:Y37"/>
    <mergeCell ref="B36:Y36"/>
    <mergeCell ref="B35:Y35"/>
    <mergeCell ref="Z35:AB35"/>
    <mergeCell ref="Z36:AB36"/>
    <mergeCell ref="Z37:AB37"/>
    <mergeCell ref="Z38:AB38"/>
    <mergeCell ref="Z39:AB39"/>
    <mergeCell ref="Z34:AB34"/>
    <mergeCell ref="A24:AY24"/>
    <mergeCell ref="AK18:AR18"/>
    <mergeCell ref="AS18:AZ18"/>
    <mergeCell ref="B14:Y14"/>
    <mergeCell ref="Z14:AB14"/>
    <mergeCell ref="AC14:AJ14"/>
    <mergeCell ref="AK14:AR14"/>
    <mergeCell ref="AS33:AZ33"/>
    <mergeCell ref="B30:Y30"/>
    <mergeCell ref="Z30:AB30"/>
    <mergeCell ref="AC30:AJ30"/>
    <mergeCell ref="AK30:AR30"/>
    <mergeCell ref="AS30:AZ30"/>
    <mergeCell ref="Z18:AB18"/>
    <mergeCell ref="AC18:AJ18"/>
    <mergeCell ref="AS14:AZ14"/>
    <mergeCell ref="AI283:AK283"/>
    <mergeCell ref="AL283:AN283"/>
    <mergeCell ref="AO283:AQ283"/>
    <mergeCell ref="B279:BA279"/>
    <mergeCell ref="B281:N283"/>
    <mergeCell ref="O281:P283"/>
    <mergeCell ref="B58:Q61"/>
    <mergeCell ref="R58:S61"/>
    <mergeCell ref="T58:AB61"/>
    <mergeCell ref="AC58:AI61"/>
    <mergeCell ref="AJ58:AQ61"/>
    <mergeCell ref="AR58:AZ61"/>
    <mergeCell ref="B54:Q54"/>
    <mergeCell ref="R54:S54"/>
    <mergeCell ref="T54:AB54"/>
    <mergeCell ref="AC54:AI54"/>
    <mergeCell ref="AJ54:AQ54"/>
    <mergeCell ref="AR54:AZ54"/>
    <mergeCell ref="B56:AZ56"/>
    <mergeCell ref="B73:Q73"/>
    <mergeCell ref="R73:S73"/>
    <mergeCell ref="T73:AB73"/>
    <mergeCell ref="AI281:AN282"/>
    <mergeCell ref="B52:Q52"/>
    <mergeCell ref="R52:S52"/>
    <mergeCell ref="T52:AB52"/>
    <mergeCell ref="AC52:AI52"/>
    <mergeCell ref="AJ52:AQ52"/>
    <mergeCell ref="AR52:AZ52"/>
    <mergeCell ref="AC63:AI63"/>
    <mergeCell ref="AJ63:AQ63"/>
    <mergeCell ref="AR63:AZ63"/>
    <mergeCell ref="B62:Q62"/>
    <mergeCell ref="R62:S62"/>
    <mergeCell ref="T62:AB62"/>
    <mergeCell ref="AC62:AI62"/>
    <mergeCell ref="AJ62:AQ62"/>
    <mergeCell ref="AR62:AZ62"/>
    <mergeCell ref="B53:Q53"/>
    <mergeCell ref="B65:Q65"/>
    <mergeCell ref="R65:S65"/>
    <mergeCell ref="T65:AB65"/>
    <mergeCell ref="AC65:AI65"/>
    <mergeCell ref="AJ65:AQ65"/>
    <mergeCell ref="AR65:AZ65"/>
    <mergeCell ref="B78:AZ78"/>
    <mergeCell ref="B76:Q76"/>
    <mergeCell ref="R76:S76"/>
    <mergeCell ref="T76:AB76"/>
    <mergeCell ref="AC76:AI76"/>
    <mergeCell ref="AJ76:AQ76"/>
    <mergeCell ref="AR76:AZ76"/>
    <mergeCell ref="B75:Q75"/>
    <mergeCell ref="R75:S75"/>
    <mergeCell ref="B51:Q51"/>
    <mergeCell ref="R51:S51"/>
    <mergeCell ref="T51:AB51"/>
    <mergeCell ref="AC51:AI51"/>
    <mergeCell ref="AJ51:AQ51"/>
    <mergeCell ref="AR51:AZ51"/>
    <mergeCell ref="B45:AZ45"/>
    <mergeCell ref="B47:Q50"/>
    <mergeCell ref="R47:S50"/>
    <mergeCell ref="T47:AB50"/>
    <mergeCell ref="AC47:AI50"/>
    <mergeCell ref="AJ47:AQ50"/>
    <mergeCell ref="AR47:AZ50"/>
    <mergeCell ref="AO281:AZ282"/>
    <mergeCell ref="AU242:AW242"/>
    <mergeCell ref="B242:N242"/>
    <mergeCell ref="O242:P242"/>
    <mergeCell ref="AX245:AZ245"/>
    <mergeCell ref="R53:S53"/>
    <mergeCell ref="T53:AB53"/>
    <mergeCell ref="AC53:AI53"/>
    <mergeCell ref="AJ53:AQ53"/>
    <mergeCell ref="AR53:AZ53"/>
    <mergeCell ref="B64:Q64"/>
    <mergeCell ref="R64:S64"/>
    <mergeCell ref="T64:AB64"/>
    <mergeCell ref="AC64:AI64"/>
    <mergeCell ref="AJ64:AQ64"/>
    <mergeCell ref="AR64:AZ64"/>
    <mergeCell ref="B63:Q63"/>
    <mergeCell ref="R63:S63"/>
    <mergeCell ref="T63:AB63"/>
    <mergeCell ref="B44:AZ44"/>
    <mergeCell ref="B40:Y40"/>
    <mergeCell ref="Z40:AB40"/>
    <mergeCell ref="AC40:AJ40"/>
    <mergeCell ref="AX305:AZ305"/>
    <mergeCell ref="AX304:AZ304"/>
    <mergeCell ref="B305:N305"/>
    <mergeCell ref="O305:P305"/>
    <mergeCell ref="AI305:AK305"/>
    <mergeCell ref="AI304:AK304"/>
    <mergeCell ref="AL304:AN304"/>
    <mergeCell ref="AO304:AQ304"/>
    <mergeCell ref="AR304:AT304"/>
    <mergeCell ref="AU304:AW304"/>
    <mergeCell ref="B304:N304"/>
    <mergeCell ref="O304:P304"/>
    <mergeCell ref="AO235:AQ235"/>
    <mergeCell ref="AL243:AN243"/>
    <mergeCell ref="AO243:AQ243"/>
    <mergeCell ref="AR243:AT243"/>
    <mergeCell ref="AU243:AW243"/>
    <mergeCell ref="AX243:AZ243"/>
    <mergeCell ref="B278:BA278"/>
    <mergeCell ref="AI276:AK276"/>
    <mergeCell ref="AX242:AZ242"/>
    <mergeCell ref="B243:N243"/>
    <mergeCell ref="O243:P243"/>
    <mergeCell ref="AI243:AK243"/>
    <mergeCell ref="AI242:AK242"/>
    <mergeCell ref="AL242:AN242"/>
    <mergeCell ref="AO242:AQ242"/>
    <mergeCell ref="AR242:AT242"/>
    <mergeCell ref="AK40:AR40"/>
    <mergeCell ref="AS40:AZ40"/>
    <mergeCell ref="B41:Y41"/>
    <mergeCell ref="Z41:AB41"/>
    <mergeCell ref="AC41:AJ41"/>
    <mergeCell ref="AK41:AR41"/>
    <mergeCell ref="AS41:AZ41"/>
    <mergeCell ref="B29:Y29"/>
    <mergeCell ref="Z29:AB29"/>
    <mergeCell ref="B26:Y28"/>
    <mergeCell ref="Z26:AB28"/>
    <mergeCell ref="AC26:AZ26"/>
    <mergeCell ref="AC27:AJ28"/>
    <mergeCell ref="AK27:AR28"/>
    <mergeCell ref="AS27:AZ28"/>
    <mergeCell ref="AC29:AJ29"/>
    <mergeCell ref="AK29:AR29"/>
    <mergeCell ref="AS29:AZ29"/>
    <mergeCell ref="B33:Y33"/>
    <mergeCell ref="Z33:AB33"/>
    <mergeCell ref="B32:Y32"/>
    <mergeCell ref="Z32:AB32"/>
    <mergeCell ref="B31:Y31"/>
    <mergeCell ref="Z31:AB31"/>
    <mergeCell ref="AC31:AJ31"/>
    <mergeCell ref="AK31:AR31"/>
    <mergeCell ref="AS31:AZ31"/>
    <mergeCell ref="AC32:AJ32"/>
    <mergeCell ref="AK32:AR32"/>
    <mergeCell ref="AS32:AZ32"/>
    <mergeCell ref="AC33:AJ33"/>
    <mergeCell ref="AK33:AR33"/>
    <mergeCell ref="T75:AB75"/>
    <mergeCell ref="AC75:AI75"/>
    <mergeCell ref="AJ75:AQ75"/>
    <mergeCell ref="AR75:AZ75"/>
    <mergeCell ref="B74:Q74"/>
    <mergeCell ref="R74:S74"/>
    <mergeCell ref="T74:AB74"/>
    <mergeCell ref="AC74:AI74"/>
    <mergeCell ref="AJ74:AQ74"/>
    <mergeCell ref="AR74:AZ74"/>
    <mergeCell ref="AC73:AI73"/>
    <mergeCell ref="AJ73:AQ73"/>
    <mergeCell ref="AR73:AZ73"/>
    <mergeCell ref="B67:AZ67"/>
    <mergeCell ref="B69:Q72"/>
    <mergeCell ref="R69:S72"/>
    <mergeCell ref="T69:AB72"/>
    <mergeCell ref="AC69:AI72"/>
    <mergeCell ref="AJ69:AQ72"/>
    <mergeCell ref="AR69:AZ72"/>
    <mergeCell ref="AU85:AZ85"/>
    <mergeCell ref="B86:Q86"/>
    <mergeCell ref="R86:S86"/>
    <mergeCell ref="T86:Z86"/>
    <mergeCell ref="AA86:AG86"/>
    <mergeCell ref="AH86:AM86"/>
    <mergeCell ref="AN86:AT86"/>
    <mergeCell ref="AU86:AZ86"/>
    <mergeCell ref="B85:Q85"/>
    <mergeCell ref="R85:S85"/>
    <mergeCell ref="T85:Z85"/>
    <mergeCell ref="AA85:AG85"/>
    <mergeCell ref="AH85:AM85"/>
    <mergeCell ref="AN85:AT85"/>
    <mergeCell ref="B79:AZ79"/>
    <mergeCell ref="B81:Q84"/>
    <mergeCell ref="R81:S84"/>
    <mergeCell ref="T81:Z84"/>
    <mergeCell ref="AA81:AG84"/>
    <mergeCell ref="AH81:AM84"/>
    <mergeCell ref="AN81:AT84"/>
    <mergeCell ref="AU81:AZ84"/>
    <mergeCell ref="B90:AZ90"/>
    <mergeCell ref="B92:Q95"/>
    <mergeCell ref="R92:S95"/>
    <mergeCell ref="T92:Z95"/>
    <mergeCell ref="AA92:AG95"/>
    <mergeCell ref="AH92:AM95"/>
    <mergeCell ref="AN92:AT95"/>
    <mergeCell ref="AU92:AZ95"/>
    <mergeCell ref="AU87:AZ87"/>
    <mergeCell ref="B88:Q88"/>
    <mergeCell ref="R88:S88"/>
    <mergeCell ref="T88:Z88"/>
    <mergeCell ref="AA88:AG88"/>
    <mergeCell ref="AH88:AM88"/>
    <mergeCell ref="AN88:AT88"/>
    <mergeCell ref="AU88:AZ88"/>
    <mergeCell ref="B87:Q87"/>
    <mergeCell ref="R87:S87"/>
    <mergeCell ref="T87:Z87"/>
    <mergeCell ref="AA87:AG87"/>
    <mergeCell ref="AH87:AM87"/>
    <mergeCell ref="AN87:AT87"/>
    <mergeCell ref="AU98:AZ98"/>
    <mergeCell ref="B99:Q99"/>
    <mergeCell ref="R99:S99"/>
    <mergeCell ref="T99:Z99"/>
    <mergeCell ref="AA99:AG99"/>
    <mergeCell ref="AH99:AM99"/>
    <mergeCell ref="AN99:AT99"/>
    <mergeCell ref="AU99:AZ99"/>
    <mergeCell ref="B98:Q98"/>
    <mergeCell ref="R98:S98"/>
    <mergeCell ref="T98:Z98"/>
    <mergeCell ref="AA98:AG98"/>
    <mergeCell ref="AH98:AM98"/>
    <mergeCell ref="AN98:AT98"/>
    <mergeCell ref="AU96:AZ96"/>
    <mergeCell ref="B97:Q97"/>
    <mergeCell ref="R97:S97"/>
    <mergeCell ref="T97:Z97"/>
    <mergeCell ref="AA97:AG97"/>
    <mergeCell ref="AH97:AM97"/>
    <mergeCell ref="AN97:AT97"/>
    <mergeCell ref="AU97:AZ97"/>
    <mergeCell ref="B96:Q96"/>
    <mergeCell ref="R96:S96"/>
    <mergeCell ref="T96:Z96"/>
    <mergeCell ref="AA96:AG96"/>
    <mergeCell ref="AH96:AM96"/>
    <mergeCell ref="AN96:AT96"/>
    <mergeCell ref="AU107:AZ107"/>
    <mergeCell ref="B108:Q108"/>
    <mergeCell ref="R108:S108"/>
    <mergeCell ref="T108:Z108"/>
    <mergeCell ref="AA108:AG108"/>
    <mergeCell ref="AH108:AM108"/>
    <mergeCell ref="AN108:AT108"/>
    <mergeCell ref="AU108:AZ108"/>
    <mergeCell ref="B107:Q107"/>
    <mergeCell ref="R107:S107"/>
    <mergeCell ref="T107:Z107"/>
    <mergeCell ref="AA107:AG107"/>
    <mergeCell ref="AH107:AM107"/>
    <mergeCell ref="AN107:AT107"/>
    <mergeCell ref="B101:AZ101"/>
    <mergeCell ref="B103:Q106"/>
    <mergeCell ref="R103:S106"/>
    <mergeCell ref="T103:Z106"/>
    <mergeCell ref="AA103:AG106"/>
    <mergeCell ref="AH103:AM106"/>
    <mergeCell ref="AN103:AT106"/>
    <mergeCell ref="AU103:AZ106"/>
    <mergeCell ref="B119:Q119"/>
    <mergeCell ref="R119:S119"/>
    <mergeCell ref="T119:AB119"/>
    <mergeCell ref="AC119:AI119"/>
    <mergeCell ref="AJ119:AQ119"/>
    <mergeCell ref="AR119:AZ119"/>
    <mergeCell ref="B113:AZ113"/>
    <mergeCell ref="B115:Q118"/>
    <mergeCell ref="R115:S118"/>
    <mergeCell ref="T115:AB118"/>
    <mergeCell ref="AC115:AI118"/>
    <mergeCell ref="AJ115:AQ118"/>
    <mergeCell ref="AR115:AZ118"/>
    <mergeCell ref="B112:AZ112"/>
    <mergeCell ref="AU109:AZ109"/>
    <mergeCell ref="B110:Q110"/>
    <mergeCell ref="R110:S110"/>
    <mergeCell ref="T110:Z110"/>
    <mergeCell ref="AA110:AG110"/>
    <mergeCell ref="AH110:AM110"/>
    <mergeCell ref="AN110:AT110"/>
    <mergeCell ref="AU110:AZ110"/>
    <mergeCell ref="B109:Q109"/>
    <mergeCell ref="R109:S109"/>
    <mergeCell ref="T109:Z109"/>
    <mergeCell ref="AA109:AG109"/>
    <mergeCell ref="AH109:AM109"/>
    <mergeCell ref="AN109:AT109"/>
    <mergeCell ref="B122:Q122"/>
    <mergeCell ref="R122:S122"/>
    <mergeCell ref="T122:AB122"/>
    <mergeCell ref="AC122:AI122"/>
    <mergeCell ref="AJ122:AQ122"/>
    <mergeCell ref="AR122:AZ122"/>
    <mergeCell ref="B121:Q121"/>
    <mergeCell ref="R121:S121"/>
    <mergeCell ref="T121:AB121"/>
    <mergeCell ref="AC121:AI121"/>
    <mergeCell ref="AJ121:AQ121"/>
    <mergeCell ref="AR121:AZ121"/>
    <mergeCell ref="B120:Q120"/>
    <mergeCell ref="R120:S120"/>
    <mergeCell ref="T120:AB120"/>
    <mergeCell ref="AC120:AI120"/>
    <mergeCell ref="AJ120:AQ120"/>
    <mergeCell ref="AR120:AZ120"/>
    <mergeCell ref="B131:Q131"/>
    <mergeCell ref="R131:S131"/>
    <mergeCell ref="T131:AB131"/>
    <mergeCell ref="AC131:AI131"/>
    <mergeCell ref="AJ131:AQ131"/>
    <mergeCell ref="AR131:AZ131"/>
    <mergeCell ref="B130:Q130"/>
    <mergeCell ref="R130:S130"/>
    <mergeCell ref="T130:AB130"/>
    <mergeCell ref="AC130:AI130"/>
    <mergeCell ref="AJ130:AQ130"/>
    <mergeCell ref="AR130:AZ130"/>
    <mergeCell ref="B124:AZ124"/>
    <mergeCell ref="B126:Q129"/>
    <mergeCell ref="R126:S129"/>
    <mergeCell ref="T126:AB129"/>
    <mergeCell ref="AC126:AI129"/>
    <mergeCell ref="AJ126:AQ129"/>
    <mergeCell ref="AR126:AZ129"/>
    <mergeCell ref="B135:AZ135"/>
    <mergeCell ref="B137:Q140"/>
    <mergeCell ref="R137:S140"/>
    <mergeCell ref="T137:AB140"/>
    <mergeCell ref="AC137:AI140"/>
    <mergeCell ref="AJ137:AQ140"/>
    <mergeCell ref="AR137:AZ140"/>
    <mergeCell ref="B133:Q133"/>
    <mergeCell ref="R133:S133"/>
    <mergeCell ref="T133:AB133"/>
    <mergeCell ref="AC133:AI133"/>
    <mergeCell ref="AJ133:AQ133"/>
    <mergeCell ref="AR133:AZ133"/>
    <mergeCell ref="B132:Q132"/>
    <mergeCell ref="R132:S132"/>
    <mergeCell ref="T132:AB132"/>
    <mergeCell ref="AC132:AI132"/>
    <mergeCell ref="AJ132:AQ132"/>
    <mergeCell ref="AR132:AZ132"/>
    <mergeCell ref="B143:Q143"/>
    <mergeCell ref="R143:S143"/>
    <mergeCell ref="T143:AB143"/>
    <mergeCell ref="AC143:AI143"/>
    <mergeCell ref="AJ143:AQ143"/>
    <mergeCell ref="AR143:AZ143"/>
    <mergeCell ref="B142:Q142"/>
    <mergeCell ref="R142:S142"/>
    <mergeCell ref="T142:AB142"/>
    <mergeCell ref="AC142:AI142"/>
    <mergeCell ref="AJ142:AQ142"/>
    <mergeCell ref="AR142:AZ142"/>
    <mergeCell ref="B141:Q141"/>
    <mergeCell ref="R141:S141"/>
    <mergeCell ref="T141:AB141"/>
    <mergeCell ref="AC141:AI141"/>
    <mergeCell ref="AJ141:AQ141"/>
    <mergeCell ref="AR141:AZ141"/>
    <mergeCell ref="AQ149:AZ151"/>
    <mergeCell ref="M151:Q153"/>
    <mergeCell ref="R151:V153"/>
    <mergeCell ref="W151:Z153"/>
    <mergeCell ref="AA151:AD153"/>
    <mergeCell ref="AQ152:AU153"/>
    <mergeCell ref="AV152:AZ153"/>
    <mergeCell ref="M149:V150"/>
    <mergeCell ref="W149:AD150"/>
    <mergeCell ref="AE149:AJ153"/>
    <mergeCell ref="AK149:AP153"/>
    <mergeCell ref="B147:AZ147"/>
    <mergeCell ref="B149:J153"/>
    <mergeCell ref="K149:L153"/>
    <mergeCell ref="B146:AZ146"/>
    <mergeCell ref="B144:Q144"/>
    <mergeCell ref="R144:S144"/>
    <mergeCell ref="T144:AB144"/>
    <mergeCell ref="AC144:AI144"/>
    <mergeCell ref="AJ144:AQ144"/>
    <mergeCell ref="AR144:AZ144"/>
    <mergeCell ref="AE157:AJ157"/>
    <mergeCell ref="AK157:AP157"/>
    <mergeCell ref="AQ157:AU157"/>
    <mergeCell ref="AV157:AZ157"/>
    <mergeCell ref="B159:AZ159"/>
    <mergeCell ref="M161:V162"/>
    <mergeCell ref="W161:AD162"/>
    <mergeCell ref="AE161:AJ165"/>
    <mergeCell ref="AE155:AJ156"/>
    <mergeCell ref="AK155:AP156"/>
    <mergeCell ref="AQ155:AU156"/>
    <mergeCell ref="AV155:AZ156"/>
    <mergeCell ref="M157:Q157"/>
    <mergeCell ref="R157:V157"/>
    <mergeCell ref="W157:Z157"/>
    <mergeCell ref="AA157:AD157"/>
    <mergeCell ref="AE154:AJ154"/>
    <mergeCell ref="AK154:AP154"/>
    <mergeCell ref="AQ154:AU154"/>
    <mergeCell ref="AV154:AZ154"/>
    <mergeCell ref="M155:Q156"/>
    <mergeCell ref="R155:V156"/>
    <mergeCell ref="W155:Z156"/>
    <mergeCell ref="AA155:AD156"/>
    <mergeCell ref="M154:Q154"/>
    <mergeCell ref="R154:V154"/>
    <mergeCell ref="W154:Z154"/>
    <mergeCell ref="AA154:AD154"/>
    <mergeCell ref="B154:J154"/>
    <mergeCell ref="K154:L154"/>
    <mergeCell ref="B155:J156"/>
    <mergeCell ref="K155:L156"/>
    <mergeCell ref="AE166:AJ166"/>
    <mergeCell ref="AK166:AP166"/>
    <mergeCell ref="AQ166:AU166"/>
    <mergeCell ref="AV166:AZ166"/>
    <mergeCell ref="M167:Q168"/>
    <mergeCell ref="R167:V168"/>
    <mergeCell ref="W167:Z168"/>
    <mergeCell ref="AA167:AD168"/>
    <mergeCell ref="M166:Q166"/>
    <mergeCell ref="R166:V166"/>
    <mergeCell ref="W166:Z166"/>
    <mergeCell ref="AA166:AD166"/>
    <mergeCell ref="AK161:AP165"/>
    <mergeCell ref="AQ161:AZ163"/>
    <mergeCell ref="M163:Q165"/>
    <mergeCell ref="R163:V165"/>
    <mergeCell ref="W163:Z165"/>
    <mergeCell ref="AA163:AD165"/>
    <mergeCell ref="AQ164:AU165"/>
    <mergeCell ref="AV164:AZ165"/>
    <mergeCell ref="AE169:AJ169"/>
    <mergeCell ref="AK169:AP169"/>
    <mergeCell ref="AQ169:AU169"/>
    <mergeCell ref="AV169:AZ169"/>
    <mergeCell ref="B171:AZ171"/>
    <mergeCell ref="M173:V174"/>
    <mergeCell ref="W173:AD174"/>
    <mergeCell ref="AE173:AJ177"/>
    <mergeCell ref="AE167:AJ168"/>
    <mergeCell ref="AK167:AP168"/>
    <mergeCell ref="AQ167:AU168"/>
    <mergeCell ref="AV167:AZ168"/>
    <mergeCell ref="M169:Q169"/>
    <mergeCell ref="R169:V169"/>
    <mergeCell ref="W169:Z169"/>
    <mergeCell ref="AA169:AD169"/>
    <mergeCell ref="AE178:AJ178"/>
    <mergeCell ref="AK178:AP178"/>
    <mergeCell ref="AQ178:AU178"/>
    <mergeCell ref="AV178:AZ178"/>
    <mergeCell ref="M178:Q178"/>
    <mergeCell ref="R178:V178"/>
    <mergeCell ref="W178:Z178"/>
    <mergeCell ref="AA178:AD178"/>
    <mergeCell ref="AK173:AP177"/>
    <mergeCell ref="AQ173:AZ175"/>
    <mergeCell ref="M175:Q177"/>
    <mergeCell ref="R175:V177"/>
    <mergeCell ref="W175:Z177"/>
    <mergeCell ref="AA175:AD177"/>
    <mergeCell ref="AQ176:AU177"/>
    <mergeCell ref="AV176:AZ177"/>
    <mergeCell ref="B186:AZ186"/>
    <mergeCell ref="B173:J177"/>
    <mergeCell ref="K173:L177"/>
    <mergeCell ref="B178:J178"/>
    <mergeCell ref="K178:L178"/>
    <mergeCell ref="AE181:AJ181"/>
    <mergeCell ref="AK181:AP181"/>
    <mergeCell ref="AQ181:AU181"/>
    <mergeCell ref="AV181:AZ181"/>
    <mergeCell ref="B183:AZ183"/>
    <mergeCell ref="B185:AZ185"/>
    <mergeCell ref="AE179:AJ180"/>
    <mergeCell ref="AK179:AP180"/>
    <mergeCell ref="AQ179:AU180"/>
    <mergeCell ref="AV179:AZ180"/>
    <mergeCell ref="M181:Q181"/>
    <mergeCell ref="R181:V181"/>
    <mergeCell ref="W181:Z181"/>
    <mergeCell ref="AA181:AD181"/>
    <mergeCell ref="B179:J180"/>
    <mergeCell ref="K179:L180"/>
    <mergeCell ref="B181:J181"/>
    <mergeCell ref="K181:L181"/>
    <mergeCell ref="M179:Q180"/>
    <mergeCell ref="R179:V180"/>
    <mergeCell ref="W179:Z180"/>
    <mergeCell ref="AA179:AD180"/>
    <mergeCell ref="B196:AZ196"/>
    <mergeCell ref="B194:R194"/>
    <mergeCell ref="S194:T194"/>
    <mergeCell ref="U194:V194"/>
    <mergeCell ref="W194:Y194"/>
    <mergeCell ref="Z194:AB194"/>
    <mergeCell ref="AC194:AE194"/>
    <mergeCell ref="AF194:AH194"/>
    <mergeCell ref="AI194:AK194"/>
    <mergeCell ref="AL194:AN194"/>
    <mergeCell ref="AO194:AQ194"/>
    <mergeCell ref="B192:R192"/>
    <mergeCell ref="S192:T192"/>
    <mergeCell ref="U192:V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AU192:AW192"/>
    <mergeCell ref="AX192:AZ192"/>
    <mergeCell ref="B193:R193"/>
    <mergeCell ref="S193:T193"/>
    <mergeCell ref="U193:V193"/>
    <mergeCell ref="W193:Y193"/>
    <mergeCell ref="Z193:AB193"/>
    <mergeCell ref="AC193:AE193"/>
    <mergeCell ref="AF193:AH193"/>
    <mergeCell ref="AI193:AK193"/>
    <mergeCell ref="B216:BA216"/>
    <mergeCell ref="B206:AZ206"/>
    <mergeCell ref="AU210:AW210"/>
    <mergeCell ref="AX210:AZ210"/>
    <mergeCell ref="B208:R210"/>
    <mergeCell ref="W208:AB209"/>
    <mergeCell ref="AO208:AZ209"/>
    <mergeCell ref="AI208:AN209"/>
    <mergeCell ref="B203:R203"/>
    <mergeCell ref="S203:T203"/>
    <mergeCell ref="U203:V203"/>
    <mergeCell ref="W203:Y203"/>
    <mergeCell ref="Z203:AB203"/>
    <mergeCell ref="AC203:AE203"/>
    <mergeCell ref="U201:V201"/>
    <mergeCell ref="W201:Y201"/>
    <mergeCell ref="Z201:AB201"/>
    <mergeCell ref="AC201:AE201"/>
    <mergeCell ref="AF201:AH201"/>
    <mergeCell ref="AI201:AK201"/>
    <mergeCell ref="AR210:AT210"/>
    <mergeCell ref="AF210:AH210"/>
    <mergeCell ref="AI210:AK210"/>
    <mergeCell ref="AL210:AN210"/>
    <mergeCell ref="AO210:AQ210"/>
    <mergeCell ref="AX211:AZ211"/>
    <mergeCell ref="AU211:AW211"/>
    <mergeCell ref="AR211:AT211"/>
    <mergeCell ref="AO211:AQ211"/>
    <mergeCell ref="AL211:AN211"/>
    <mergeCell ref="AI211:AK211"/>
    <mergeCell ref="AF211:AH211"/>
    <mergeCell ref="AO219:AZ220"/>
    <mergeCell ref="AI221:AK221"/>
    <mergeCell ref="AL221:AN221"/>
    <mergeCell ref="AO221:AQ221"/>
    <mergeCell ref="B217:BA217"/>
    <mergeCell ref="B219:N221"/>
    <mergeCell ref="O219:P221"/>
    <mergeCell ref="AI219:AN220"/>
    <mergeCell ref="AR221:AT221"/>
    <mergeCell ref="AU221:AW221"/>
    <mergeCell ref="AX221:AZ221"/>
    <mergeCell ref="AE219:AH221"/>
    <mergeCell ref="AB221:AD221"/>
    <mergeCell ref="Y221:AA221"/>
    <mergeCell ref="V221:X221"/>
    <mergeCell ref="S221:U221"/>
    <mergeCell ref="Y219:AD220"/>
    <mergeCell ref="S219:X220"/>
    <mergeCell ref="Q219:R221"/>
    <mergeCell ref="AL223:AN223"/>
    <mergeCell ref="AO223:AQ223"/>
    <mergeCell ref="AR223:AT223"/>
    <mergeCell ref="AU223:AW223"/>
    <mergeCell ref="AX223:AZ223"/>
    <mergeCell ref="B224:N224"/>
    <mergeCell ref="O224:P224"/>
    <mergeCell ref="AX222:AZ222"/>
    <mergeCell ref="B223:N223"/>
    <mergeCell ref="O223:P223"/>
    <mergeCell ref="AI223:AK223"/>
    <mergeCell ref="AI222:AK222"/>
    <mergeCell ref="AL222:AN222"/>
    <mergeCell ref="AO222:AQ222"/>
    <mergeCell ref="AR222:AT222"/>
    <mergeCell ref="AU222:AW222"/>
    <mergeCell ref="B222:N222"/>
    <mergeCell ref="O222:P222"/>
    <mergeCell ref="Q223:R223"/>
    <mergeCell ref="S223:U223"/>
    <mergeCell ref="V223:X223"/>
    <mergeCell ref="Y223:AA223"/>
    <mergeCell ref="AB223:AD223"/>
    <mergeCell ref="AE223:AH223"/>
    <mergeCell ref="AX225:AZ225"/>
    <mergeCell ref="B227:BA227"/>
    <mergeCell ref="B229:N231"/>
    <mergeCell ref="O229:P231"/>
    <mergeCell ref="AI229:AN230"/>
    <mergeCell ref="AO229:AZ230"/>
    <mergeCell ref="AI225:AK225"/>
    <mergeCell ref="AL225:AN225"/>
    <mergeCell ref="AO225:AQ225"/>
    <mergeCell ref="AR225:AT225"/>
    <mergeCell ref="AU225:AW225"/>
    <mergeCell ref="AR224:AT224"/>
    <mergeCell ref="AU224:AW224"/>
    <mergeCell ref="AX224:AZ224"/>
    <mergeCell ref="B225:N225"/>
    <mergeCell ref="O225:P225"/>
    <mergeCell ref="AI224:AK224"/>
    <mergeCell ref="AL224:AN224"/>
    <mergeCell ref="AO224:AQ224"/>
    <mergeCell ref="V231:X231"/>
    <mergeCell ref="Q225:R225"/>
    <mergeCell ref="S225:U225"/>
    <mergeCell ref="V225:X225"/>
    <mergeCell ref="Y225:AA225"/>
    <mergeCell ref="AB225:AD225"/>
    <mergeCell ref="AE225:AH225"/>
    <mergeCell ref="Q224:R224"/>
    <mergeCell ref="S224:U224"/>
    <mergeCell ref="V224:X224"/>
    <mergeCell ref="Y224:AA224"/>
    <mergeCell ref="AB224:AD224"/>
    <mergeCell ref="AE224:AH224"/>
    <mergeCell ref="AR232:AT232"/>
    <mergeCell ref="AU232:AW232"/>
    <mergeCell ref="AX232:AZ232"/>
    <mergeCell ref="B233:N233"/>
    <mergeCell ref="O233:P233"/>
    <mergeCell ref="AI232:AK232"/>
    <mergeCell ref="AL232:AN232"/>
    <mergeCell ref="AO232:AQ232"/>
    <mergeCell ref="AL231:AN231"/>
    <mergeCell ref="AO231:AQ231"/>
    <mergeCell ref="AR231:AT231"/>
    <mergeCell ref="AU231:AW231"/>
    <mergeCell ref="AX231:AZ231"/>
    <mergeCell ref="B232:N232"/>
    <mergeCell ref="O232:P232"/>
    <mergeCell ref="AI231:AK231"/>
    <mergeCell ref="Q229:R231"/>
    <mergeCell ref="S229:X230"/>
    <mergeCell ref="Y229:AD230"/>
    <mergeCell ref="AE229:AH231"/>
    <mergeCell ref="S231:U231"/>
    <mergeCell ref="Y231:AA231"/>
    <mergeCell ref="AB231:AD231"/>
    <mergeCell ref="Q232:R232"/>
    <mergeCell ref="S232:U232"/>
    <mergeCell ref="V232:X232"/>
    <mergeCell ref="Y232:AA232"/>
    <mergeCell ref="AB232:AD232"/>
    <mergeCell ref="AE232:AH232"/>
    <mergeCell ref="Q233:R233"/>
    <mergeCell ref="S233:U233"/>
    <mergeCell ref="V233:X233"/>
    <mergeCell ref="AL234:AN234"/>
    <mergeCell ref="AO234:AQ234"/>
    <mergeCell ref="AR234:AT234"/>
    <mergeCell ref="AU234:AW234"/>
    <mergeCell ref="AX234:AZ234"/>
    <mergeCell ref="B235:N235"/>
    <mergeCell ref="O235:P235"/>
    <mergeCell ref="AR241:AT241"/>
    <mergeCell ref="AU241:AW241"/>
    <mergeCell ref="AX241:AZ241"/>
    <mergeCell ref="AX233:AZ233"/>
    <mergeCell ref="B234:N234"/>
    <mergeCell ref="O234:P234"/>
    <mergeCell ref="AI234:AK234"/>
    <mergeCell ref="AI233:AK233"/>
    <mergeCell ref="AL233:AN233"/>
    <mergeCell ref="AO233:AQ233"/>
    <mergeCell ref="AR233:AT233"/>
    <mergeCell ref="AU233:AW233"/>
    <mergeCell ref="AO239:AZ240"/>
    <mergeCell ref="AI241:AK241"/>
    <mergeCell ref="AL241:AN241"/>
    <mergeCell ref="AO241:AQ241"/>
    <mergeCell ref="AR235:AT235"/>
    <mergeCell ref="AU235:AW235"/>
    <mergeCell ref="AX235:AZ235"/>
    <mergeCell ref="B237:BA237"/>
    <mergeCell ref="B239:N241"/>
    <mergeCell ref="O239:P241"/>
    <mergeCell ref="AI239:AN240"/>
    <mergeCell ref="AI235:AK235"/>
    <mergeCell ref="AL235:AN235"/>
    <mergeCell ref="B247:BA247"/>
    <mergeCell ref="AI245:AK245"/>
    <mergeCell ref="AL245:AN245"/>
    <mergeCell ref="AO245:AQ245"/>
    <mergeCell ref="AR245:AT245"/>
    <mergeCell ref="AU245:AW245"/>
    <mergeCell ref="AR244:AT244"/>
    <mergeCell ref="AU244:AW244"/>
    <mergeCell ref="AX244:AZ244"/>
    <mergeCell ref="B245:N245"/>
    <mergeCell ref="O245:P245"/>
    <mergeCell ref="AI244:AK244"/>
    <mergeCell ref="AL244:AN244"/>
    <mergeCell ref="AO244:AQ244"/>
    <mergeCell ref="Q242:R242"/>
    <mergeCell ref="S242:U242"/>
    <mergeCell ref="V242:X242"/>
    <mergeCell ref="Y242:AA242"/>
    <mergeCell ref="AB242:AD242"/>
    <mergeCell ref="AE242:AH242"/>
    <mergeCell ref="V243:X243"/>
    <mergeCell ref="Y243:AA243"/>
    <mergeCell ref="AB243:AD243"/>
    <mergeCell ref="AE243:AH243"/>
    <mergeCell ref="Q244:R244"/>
    <mergeCell ref="S244:U244"/>
    <mergeCell ref="V244:X244"/>
    <mergeCell ref="Y244:AA244"/>
    <mergeCell ref="AB244:AD244"/>
    <mergeCell ref="AE244:AH244"/>
    <mergeCell ref="Q245:R245"/>
    <mergeCell ref="S245:U245"/>
    <mergeCell ref="AU253:AW253"/>
    <mergeCell ref="AX253:AZ253"/>
    <mergeCell ref="B254:N254"/>
    <mergeCell ref="O254:P254"/>
    <mergeCell ref="AI253:AK253"/>
    <mergeCell ref="AL253:AN253"/>
    <mergeCell ref="AO253:AQ253"/>
    <mergeCell ref="AR253:AT253"/>
    <mergeCell ref="B244:N244"/>
    <mergeCell ref="O244:P244"/>
    <mergeCell ref="AO252:AQ252"/>
    <mergeCell ref="AR252:AT252"/>
    <mergeCell ref="AU252:AW252"/>
    <mergeCell ref="AX252:AZ252"/>
    <mergeCell ref="B253:N253"/>
    <mergeCell ref="O253:P253"/>
    <mergeCell ref="AI252:AK252"/>
    <mergeCell ref="AL252:AN252"/>
    <mergeCell ref="B248:BA248"/>
    <mergeCell ref="B250:N252"/>
    <mergeCell ref="O250:P252"/>
    <mergeCell ref="AI250:AN251"/>
    <mergeCell ref="AO250:AZ251"/>
    <mergeCell ref="Q250:R252"/>
    <mergeCell ref="S250:X251"/>
    <mergeCell ref="Y250:AD251"/>
    <mergeCell ref="AE250:AH252"/>
    <mergeCell ref="S252:U252"/>
    <mergeCell ref="V252:X252"/>
    <mergeCell ref="Y252:AA252"/>
    <mergeCell ref="AB252:AD252"/>
    <mergeCell ref="Q253:R253"/>
    <mergeCell ref="AB255:AD255"/>
    <mergeCell ref="AE255:AH255"/>
    <mergeCell ref="AI254:AK254"/>
    <mergeCell ref="AL254:AN254"/>
    <mergeCell ref="AO254:AQ254"/>
    <mergeCell ref="AR254:AT254"/>
    <mergeCell ref="AU254:AW254"/>
    <mergeCell ref="AX254:AZ254"/>
    <mergeCell ref="Q254:R254"/>
    <mergeCell ref="S254:U254"/>
    <mergeCell ref="V254:X254"/>
    <mergeCell ref="Y254:AA254"/>
    <mergeCell ref="AB254:AD254"/>
    <mergeCell ref="AE254:AH254"/>
    <mergeCell ref="Q256:R256"/>
    <mergeCell ref="S256:U256"/>
    <mergeCell ref="V256:X256"/>
    <mergeCell ref="Y256:AA256"/>
    <mergeCell ref="AO262:AQ262"/>
    <mergeCell ref="AR262:AT262"/>
    <mergeCell ref="AU262:AW262"/>
    <mergeCell ref="AX262:AZ262"/>
    <mergeCell ref="B263:N263"/>
    <mergeCell ref="O263:P263"/>
    <mergeCell ref="AI262:AK262"/>
    <mergeCell ref="AL262:AN262"/>
    <mergeCell ref="B260:N262"/>
    <mergeCell ref="O260:P262"/>
    <mergeCell ref="AI260:AN261"/>
    <mergeCell ref="AO260:AZ261"/>
    <mergeCell ref="Q260:R262"/>
    <mergeCell ref="S260:X261"/>
    <mergeCell ref="Y260:AD261"/>
    <mergeCell ref="AE260:AH262"/>
    <mergeCell ref="S262:U262"/>
    <mergeCell ref="V262:X262"/>
    <mergeCell ref="Y262:AA262"/>
    <mergeCell ref="AB262:AD262"/>
    <mergeCell ref="AX264:AZ264"/>
    <mergeCell ref="AU263:AW263"/>
    <mergeCell ref="AX263:AZ263"/>
    <mergeCell ref="B264:N264"/>
    <mergeCell ref="O264:P264"/>
    <mergeCell ref="AI263:AK263"/>
    <mergeCell ref="AL263:AN263"/>
    <mergeCell ref="AO263:AQ263"/>
    <mergeCell ref="AR263:AT263"/>
    <mergeCell ref="Q264:R264"/>
    <mergeCell ref="S264:U264"/>
    <mergeCell ref="V264:X264"/>
    <mergeCell ref="Y264:AA264"/>
    <mergeCell ref="AB264:AD264"/>
    <mergeCell ref="AE264:AH264"/>
    <mergeCell ref="Q263:R263"/>
    <mergeCell ref="S263:U263"/>
    <mergeCell ref="V263:X263"/>
    <mergeCell ref="Y263:AA263"/>
    <mergeCell ref="AB263:AD263"/>
    <mergeCell ref="AE263:AH263"/>
    <mergeCell ref="AR264:AT264"/>
    <mergeCell ref="AU264:AW264"/>
    <mergeCell ref="AI264:AK264"/>
    <mergeCell ref="AL264:AN264"/>
    <mergeCell ref="AO264:AQ264"/>
    <mergeCell ref="AO272:AQ272"/>
    <mergeCell ref="AR272:AT272"/>
    <mergeCell ref="AU272:AW272"/>
    <mergeCell ref="AX272:AZ272"/>
    <mergeCell ref="B273:N273"/>
    <mergeCell ref="O273:P273"/>
    <mergeCell ref="AI272:AK272"/>
    <mergeCell ref="AL272:AN272"/>
    <mergeCell ref="B268:BA268"/>
    <mergeCell ref="B270:N272"/>
    <mergeCell ref="O270:P272"/>
    <mergeCell ref="AI270:AN271"/>
    <mergeCell ref="AO270:AZ271"/>
    <mergeCell ref="AI266:AK266"/>
    <mergeCell ref="AL266:AN266"/>
    <mergeCell ref="AO266:AQ266"/>
    <mergeCell ref="AR266:AT266"/>
    <mergeCell ref="AU266:AW266"/>
    <mergeCell ref="AX266:AZ266"/>
    <mergeCell ref="Q270:R272"/>
    <mergeCell ref="S270:X271"/>
    <mergeCell ref="Y270:AD271"/>
    <mergeCell ref="AE270:AH272"/>
    <mergeCell ref="S272:U272"/>
    <mergeCell ref="V272:X272"/>
    <mergeCell ref="Y272:AA272"/>
    <mergeCell ref="AB272:AD272"/>
    <mergeCell ref="B266:N266"/>
    <mergeCell ref="O266:P266"/>
    <mergeCell ref="Q266:R266"/>
    <mergeCell ref="S266:U266"/>
    <mergeCell ref="V266:X266"/>
    <mergeCell ref="AI274:AK274"/>
    <mergeCell ref="AL274:AN274"/>
    <mergeCell ref="AO274:AQ274"/>
    <mergeCell ref="AR274:AT274"/>
    <mergeCell ref="AU274:AW274"/>
    <mergeCell ref="AX274:AZ274"/>
    <mergeCell ref="AU273:AW273"/>
    <mergeCell ref="AX273:AZ273"/>
    <mergeCell ref="B274:N274"/>
    <mergeCell ref="O274:P274"/>
    <mergeCell ref="AI273:AK273"/>
    <mergeCell ref="AL273:AN273"/>
    <mergeCell ref="AO273:AQ273"/>
    <mergeCell ref="AR273:AT273"/>
    <mergeCell ref="Q274:R274"/>
    <mergeCell ref="S274:U274"/>
    <mergeCell ref="V274:X274"/>
    <mergeCell ref="Y274:AA274"/>
    <mergeCell ref="AB274:AD274"/>
    <mergeCell ref="AE274:AH274"/>
    <mergeCell ref="Q273:R273"/>
    <mergeCell ref="S273:U273"/>
    <mergeCell ref="V273:X273"/>
    <mergeCell ref="Y273:AA273"/>
    <mergeCell ref="AB273:AD273"/>
    <mergeCell ref="AE273:AH273"/>
    <mergeCell ref="AU275:AW275"/>
    <mergeCell ref="AX275:AZ275"/>
    <mergeCell ref="B276:N276"/>
    <mergeCell ref="O276:P276"/>
    <mergeCell ref="AI275:AK275"/>
    <mergeCell ref="AL275:AN275"/>
    <mergeCell ref="AO275:AQ275"/>
    <mergeCell ref="AR275:AT275"/>
    <mergeCell ref="B275:N275"/>
    <mergeCell ref="O275:P275"/>
    <mergeCell ref="Q275:R275"/>
    <mergeCell ref="S275:U275"/>
    <mergeCell ref="V275:X275"/>
    <mergeCell ref="Y275:AA275"/>
    <mergeCell ref="AB275:AD275"/>
    <mergeCell ref="AE275:AH275"/>
    <mergeCell ref="Q276:R276"/>
    <mergeCell ref="S276:U276"/>
    <mergeCell ref="V276:X276"/>
    <mergeCell ref="Y276:AA276"/>
    <mergeCell ref="AB276:AD276"/>
    <mergeCell ref="AE276:AH276"/>
    <mergeCell ref="AL276:AN276"/>
    <mergeCell ref="AO276:AQ276"/>
    <mergeCell ref="AR276:AT276"/>
    <mergeCell ref="AU276:AW276"/>
    <mergeCell ref="AX276:AZ276"/>
    <mergeCell ref="Q281:R283"/>
    <mergeCell ref="S281:X282"/>
    <mergeCell ref="Y281:AD282"/>
    <mergeCell ref="AR283:AT283"/>
    <mergeCell ref="AU283:AW283"/>
    <mergeCell ref="AX283:AZ283"/>
    <mergeCell ref="AL285:AN285"/>
    <mergeCell ref="AO285:AQ285"/>
    <mergeCell ref="AR285:AT285"/>
    <mergeCell ref="AU285:AW285"/>
    <mergeCell ref="AX285:AZ285"/>
    <mergeCell ref="B286:N286"/>
    <mergeCell ref="O286:P286"/>
    <mergeCell ref="AX284:AZ284"/>
    <mergeCell ref="B285:N285"/>
    <mergeCell ref="O285:P285"/>
    <mergeCell ref="AI285:AK285"/>
    <mergeCell ref="AI284:AK284"/>
    <mergeCell ref="AL284:AN284"/>
    <mergeCell ref="AO284:AQ284"/>
    <mergeCell ref="AR284:AT284"/>
    <mergeCell ref="AU284:AW284"/>
    <mergeCell ref="B284:N284"/>
    <mergeCell ref="O284:P284"/>
    <mergeCell ref="AE281:AH283"/>
    <mergeCell ref="S283:U283"/>
    <mergeCell ref="V283:X283"/>
    <mergeCell ref="Y283:AA283"/>
    <mergeCell ref="AB283:AD283"/>
    <mergeCell ref="Q284:R284"/>
    <mergeCell ref="S284:U284"/>
    <mergeCell ref="V284:X284"/>
    <mergeCell ref="AX287:AZ287"/>
    <mergeCell ref="B289:BA289"/>
    <mergeCell ref="B291:N293"/>
    <mergeCell ref="O291:P293"/>
    <mergeCell ref="AI291:AN292"/>
    <mergeCell ref="AO291:AZ292"/>
    <mergeCell ref="AI287:AK287"/>
    <mergeCell ref="AL287:AN287"/>
    <mergeCell ref="AO287:AQ287"/>
    <mergeCell ref="AR287:AT287"/>
    <mergeCell ref="AU287:AW287"/>
    <mergeCell ref="AR286:AT286"/>
    <mergeCell ref="AU286:AW286"/>
    <mergeCell ref="AX286:AZ286"/>
    <mergeCell ref="B287:N287"/>
    <mergeCell ref="O287:P287"/>
    <mergeCell ref="AI286:AK286"/>
    <mergeCell ref="AL286:AN286"/>
    <mergeCell ref="AO286:AQ286"/>
    <mergeCell ref="B295:N295"/>
    <mergeCell ref="O295:P295"/>
    <mergeCell ref="AI294:AK294"/>
    <mergeCell ref="AL294:AN294"/>
    <mergeCell ref="AO294:AQ294"/>
    <mergeCell ref="AL293:AN293"/>
    <mergeCell ref="AO293:AQ293"/>
    <mergeCell ref="AR293:AT293"/>
    <mergeCell ref="AU293:AW293"/>
    <mergeCell ref="AX293:AZ293"/>
    <mergeCell ref="B294:N294"/>
    <mergeCell ref="O294:P294"/>
    <mergeCell ref="AI293:AK293"/>
    <mergeCell ref="AX295:AZ295"/>
    <mergeCell ref="Q295:R295"/>
    <mergeCell ref="S295:U295"/>
    <mergeCell ref="V295:X295"/>
    <mergeCell ref="Y295:AA295"/>
    <mergeCell ref="AI295:AK295"/>
    <mergeCell ref="AL295:AN295"/>
    <mergeCell ref="AO295:AQ295"/>
    <mergeCell ref="AR295:AT295"/>
    <mergeCell ref="AU295:AW295"/>
    <mergeCell ref="S293:U293"/>
    <mergeCell ref="V293:X293"/>
    <mergeCell ref="Y293:AA293"/>
    <mergeCell ref="AB293:AD293"/>
    <mergeCell ref="S294:U294"/>
    <mergeCell ref="V294:X294"/>
    <mergeCell ref="AB295:AD295"/>
    <mergeCell ref="AE295:AH295"/>
    <mergeCell ref="AO301:AZ302"/>
    <mergeCell ref="AI303:AK303"/>
    <mergeCell ref="AL303:AN303"/>
    <mergeCell ref="AO303:AQ303"/>
    <mergeCell ref="AR297:AT297"/>
    <mergeCell ref="AU297:AW297"/>
    <mergeCell ref="AX297:AZ297"/>
    <mergeCell ref="AL296:AN296"/>
    <mergeCell ref="AO296:AQ296"/>
    <mergeCell ref="AR296:AT296"/>
    <mergeCell ref="AR294:AT294"/>
    <mergeCell ref="AU294:AW294"/>
    <mergeCell ref="AX294:AZ294"/>
    <mergeCell ref="B299:BA299"/>
    <mergeCell ref="B301:N303"/>
    <mergeCell ref="O301:P303"/>
    <mergeCell ref="AI301:AN302"/>
    <mergeCell ref="AI297:AK297"/>
    <mergeCell ref="AL297:AN297"/>
    <mergeCell ref="AO297:AQ297"/>
    <mergeCell ref="Y294:AA294"/>
    <mergeCell ref="AB294:AD294"/>
    <mergeCell ref="AE294:AH294"/>
    <mergeCell ref="Q301:R303"/>
    <mergeCell ref="S301:X302"/>
    <mergeCell ref="Y301:AD302"/>
    <mergeCell ref="AE301:AH303"/>
    <mergeCell ref="S303:U303"/>
    <mergeCell ref="V303:X303"/>
    <mergeCell ref="Y303:AA303"/>
    <mergeCell ref="AB303:AD303"/>
    <mergeCell ref="Q294:R294"/>
    <mergeCell ref="B306:N306"/>
    <mergeCell ref="O306:P306"/>
    <mergeCell ref="AU296:AW296"/>
    <mergeCell ref="AX296:AZ296"/>
    <mergeCell ref="B297:N297"/>
    <mergeCell ref="O297:P297"/>
    <mergeCell ref="AR303:AT303"/>
    <mergeCell ref="AU303:AW303"/>
    <mergeCell ref="AX303:AZ303"/>
    <mergeCell ref="B310:AZ310"/>
    <mergeCell ref="AX307:AZ307"/>
    <mergeCell ref="B309:AZ309"/>
    <mergeCell ref="AI307:AK307"/>
    <mergeCell ref="AL307:AN307"/>
    <mergeCell ref="AO307:AQ307"/>
    <mergeCell ref="AR307:AT307"/>
    <mergeCell ref="AU307:AW307"/>
    <mergeCell ref="AR306:AT306"/>
    <mergeCell ref="AU306:AW306"/>
    <mergeCell ref="AX306:AZ306"/>
    <mergeCell ref="B307:N307"/>
    <mergeCell ref="O307:P307"/>
    <mergeCell ref="AI306:AK306"/>
    <mergeCell ref="AL306:AN306"/>
    <mergeCell ref="AO306:AQ306"/>
    <mergeCell ref="B296:N296"/>
    <mergeCell ref="O296:P296"/>
    <mergeCell ref="AI296:AK296"/>
    <mergeCell ref="AL305:AN305"/>
    <mergeCell ref="AO305:AQ305"/>
    <mergeCell ref="AR305:AT305"/>
    <mergeCell ref="AU305:AW305"/>
    <mergeCell ref="B341:R341"/>
    <mergeCell ref="B328:R328"/>
    <mergeCell ref="S328:T328"/>
    <mergeCell ref="U328:V328"/>
    <mergeCell ref="W328:Y328"/>
    <mergeCell ref="Z328:AB328"/>
    <mergeCell ref="AC328:AE328"/>
    <mergeCell ref="AF328:AH328"/>
    <mergeCell ref="AI328:AK328"/>
    <mergeCell ref="AL328:AN328"/>
    <mergeCell ref="AO328:AQ328"/>
    <mergeCell ref="AR328:AT328"/>
    <mergeCell ref="AU328:AW328"/>
    <mergeCell ref="B323:AZ323"/>
    <mergeCell ref="AX328:AZ328"/>
    <mergeCell ref="U320:V320"/>
    <mergeCell ref="W320:Y320"/>
    <mergeCell ref="Z320:AB320"/>
    <mergeCell ref="AC320:AE320"/>
    <mergeCell ref="AF320:AH320"/>
    <mergeCell ref="AI320:AK320"/>
    <mergeCell ref="AL320:AN320"/>
    <mergeCell ref="AO320:AQ320"/>
    <mergeCell ref="AO325:AZ326"/>
    <mergeCell ref="AO327:AQ327"/>
    <mergeCell ref="AR327:AT327"/>
    <mergeCell ref="AU327:AW327"/>
    <mergeCell ref="AX327:AZ327"/>
    <mergeCell ref="AR320:AT320"/>
    <mergeCell ref="AU320:AW320"/>
    <mergeCell ref="AX320:AZ320"/>
    <mergeCell ref="B336:AZ336"/>
    <mergeCell ref="B338:R340"/>
    <mergeCell ref="S338:T340"/>
    <mergeCell ref="U338:V340"/>
    <mergeCell ref="W338:AB339"/>
    <mergeCell ref="AC338:AH339"/>
    <mergeCell ref="AI338:AN339"/>
    <mergeCell ref="AO338:AZ339"/>
    <mergeCell ref="W340:Y340"/>
    <mergeCell ref="Z340:AB340"/>
    <mergeCell ref="AC340:AE340"/>
    <mergeCell ref="AF340:AH340"/>
    <mergeCell ref="AI340:AK340"/>
    <mergeCell ref="AL340:AN340"/>
    <mergeCell ref="AO340:AQ340"/>
    <mergeCell ref="AR340:AT340"/>
    <mergeCell ref="AU340:AW340"/>
    <mergeCell ref="AX340:AZ340"/>
    <mergeCell ref="S356:T356"/>
    <mergeCell ref="U356:V356"/>
    <mergeCell ref="W356:Y356"/>
    <mergeCell ref="Z356:AB356"/>
    <mergeCell ref="AC356:AE356"/>
    <mergeCell ref="AF356:AH356"/>
    <mergeCell ref="AI356:AK356"/>
    <mergeCell ref="AL356:AN356"/>
    <mergeCell ref="AO356:AQ356"/>
    <mergeCell ref="AR356:AT356"/>
    <mergeCell ref="AU356:AW356"/>
    <mergeCell ref="AX356:AZ356"/>
    <mergeCell ref="B342:R342"/>
    <mergeCell ref="S342:T342"/>
    <mergeCell ref="U342:V342"/>
    <mergeCell ref="W342:Y342"/>
    <mergeCell ref="Z342:AB342"/>
    <mergeCell ref="AC342:AE342"/>
    <mergeCell ref="AF342:AH342"/>
    <mergeCell ref="AI342:AK342"/>
    <mergeCell ref="AL342:AN342"/>
    <mergeCell ref="AO342:AQ342"/>
    <mergeCell ref="AR342:AT342"/>
    <mergeCell ref="AU342:AW342"/>
    <mergeCell ref="AX342:AZ342"/>
    <mergeCell ref="U355:V355"/>
    <mergeCell ref="W355:Y355"/>
    <mergeCell ref="Z355:AB355"/>
    <mergeCell ref="AC355:AE355"/>
    <mergeCell ref="AF355:AH355"/>
    <mergeCell ref="B344:R344"/>
    <mergeCell ref="S344:T344"/>
    <mergeCell ref="AF358:AH358"/>
    <mergeCell ref="AI358:AK358"/>
    <mergeCell ref="AL358:AN358"/>
    <mergeCell ref="AO358:AQ358"/>
    <mergeCell ref="AR358:AT358"/>
    <mergeCell ref="AU358:AW358"/>
    <mergeCell ref="AX358:AZ358"/>
    <mergeCell ref="AI355:AK355"/>
    <mergeCell ref="AL355:AN355"/>
    <mergeCell ref="AO355:AQ355"/>
    <mergeCell ref="AR355:AT355"/>
    <mergeCell ref="AU355:AW355"/>
    <mergeCell ref="AX355:AZ355"/>
    <mergeCell ref="U368:V368"/>
    <mergeCell ref="W368:Y368"/>
    <mergeCell ref="Z368:AB368"/>
    <mergeCell ref="AC368:AE368"/>
    <mergeCell ref="AF368:AH368"/>
    <mergeCell ref="AI368:AK368"/>
    <mergeCell ref="AU366:AW366"/>
    <mergeCell ref="AX366:AZ366"/>
    <mergeCell ref="AU365:AW365"/>
    <mergeCell ref="AX365:AZ365"/>
    <mergeCell ref="B360:AZ360"/>
    <mergeCell ref="B358:R358"/>
    <mergeCell ref="S357:T357"/>
    <mergeCell ref="U357:V357"/>
    <mergeCell ref="W357:Y357"/>
    <mergeCell ref="Z357:AB357"/>
    <mergeCell ref="AC357:AE357"/>
    <mergeCell ref="AF357:AH357"/>
    <mergeCell ref="B357:R357"/>
    <mergeCell ref="B365:R365"/>
    <mergeCell ref="S365:T365"/>
    <mergeCell ref="U365:V365"/>
    <mergeCell ref="W365:Y365"/>
    <mergeCell ref="Z365:AB365"/>
    <mergeCell ref="AC365:AE365"/>
    <mergeCell ref="AF365:AH365"/>
    <mergeCell ref="AI365:AK365"/>
    <mergeCell ref="AL365:AN365"/>
    <mergeCell ref="AO365:AQ365"/>
    <mergeCell ref="AR365:AT365"/>
    <mergeCell ref="B367:R367"/>
    <mergeCell ref="S367:T367"/>
    <mergeCell ref="U367:V367"/>
    <mergeCell ref="W367:Y367"/>
    <mergeCell ref="Z367:AB367"/>
    <mergeCell ref="AC367:AE367"/>
    <mergeCell ref="AF367:AH367"/>
    <mergeCell ref="AI367:AK367"/>
    <mergeCell ref="AL367:AN367"/>
    <mergeCell ref="AO367:AQ367"/>
    <mergeCell ref="AR367:AT367"/>
    <mergeCell ref="U366:V366"/>
    <mergeCell ref="W366:Y366"/>
    <mergeCell ref="Z366:AB366"/>
    <mergeCell ref="AC366:AE366"/>
    <mergeCell ref="AF366:AH366"/>
    <mergeCell ref="AI366:AK366"/>
    <mergeCell ref="AL366:AN366"/>
    <mergeCell ref="AO366:AQ366"/>
    <mergeCell ref="AR366:AT366"/>
    <mergeCell ref="B366:R366"/>
    <mergeCell ref="S366:T366"/>
    <mergeCell ref="B390:AZ390"/>
    <mergeCell ref="B392:T395"/>
    <mergeCell ref="U392:W395"/>
    <mergeCell ref="X392:Y395"/>
    <mergeCell ref="Z392:AE395"/>
    <mergeCell ref="AF392:AK395"/>
    <mergeCell ref="AL392:AQ395"/>
    <mergeCell ref="AR392:AZ395"/>
    <mergeCell ref="B380:AZ380"/>
    <mergeCell ref="B382:H383"/>
    <mergeCell ref="L387:M387"/>
    <mergeCell ref="I387:K387"/>
    <mergeCell ref="I386:K386"/>
    <mergeCell ref="B375:R375"/>
    <mergeCell ref="S375:T375"/>
    <mergeCell ref="U375:V375"/>
    <mergeCell ref="W375:Y375"/>
    <mergeCell ref="Z375:AB375"/>
    <mergeCell ref="AC375:AE375"/>
    <mergeCell ref="AF375:AH375"/>
    <mergeCell ref="AI375:AK375"/>
    <mergeCell ref="AL375:AN375"/>
    <mergeCell ref="AO375:AQ375"/>
    <mergeCell ref="AR375:AT375"/>
    <mergeCell ref="AU375:AW375"/>
    <mergeCell ref="AX375:AZ375"/>
    <mergeCell ref="L384:M384"/>
    <mergeCell ref="I384:K384"/>
    <mergeCell ref="B384:H384"/>
    <mergeCell ref="B385:H385"/>
    <mergeCell ref="L386:M386"/>
    <mergeCell ref="L385:M385"/>
    <mergeCell ref="AR396:AZ396"/>
    <mergeCell ref="B397:T397"/>
    <mergeCell ref="U397:W397"/>
    <mergeCell ref="X397:Y397"/>
    <mergeCell ref="Z397:AE397"/>
    <mergeCell ref="AF397:AK397"/>
    <mergeCell ref="AL397:AQ397"/>
    <mergeCell ref="AR397:AZ397"/>
    <mergeCell ref="B396:T396"/>
    <mergeCell ref="U396:W396"/>
    <mergeCell ref="X396:Y396"/>
    <mergeCell ref="Z396:AE396"/>
    <mergeCell ref="AF396:AK396"/>
    <mergeCell ref="AL396:AQ396"/>
    <mergeCell ref="Q385:T385"/>
    <mergeCell ref="U385:W385"/>
    <mergeCell ref="X385:Z385"/>
    <mergeCell ref="AA385:AC385"/>
    <mergeCell ref="I385:K385"/>
    <mergeCell ref="B386:H386"/>
    <mergeCell ref="B387:H387"/>
    <mergeCell ref="AK387:AM387"/>
    <mergeCell ref="AN387:AP387"/>
    <mergeCell ref="AQ387:AT387"/>
    <mergeCell ref="AU387:AW387"/>
    <mergeCell ref="AX387:AZ387"/>
    <mergeCell ref="AH386:AJ386"/>
    <mergeCell ref="AK386:AM386"/>
    <mergeCell ref="AN386:AP386"/>
    <mergeCell ref="AQ386:AT386"/>
    <mergeCell ref="AU386:AW386"/>
    <mergeCell ref="X399:Y399"/>
    <mergeCell ref="Z399:AE399"/>
    <mergeCell ref="AF399:AK399"/>
    <mergeCell ref="AL399:AQ399"/>
    <mergeCell ref="AR399:AZ399"/>
    <mergeCell ref="B398:T398"/>
    <mergeCell ref="U398:W398"/>
    <mergeCell ref="X398:Y398"/>
    <mergeCell ref="Z398:AE398"/>
    <mergeCell ref="AF398:AK398"/>
    <mergeCell ref="AL398:AQ398"/>
    <mergeCell ref="AR410:AZ410"/>
    <mergeCell ref="B411:T411"/>
    <mergeCell ref="U411:W411"/>
    <mergeCell ref="X411:Y411"/>
    <mergeCell ref="Z411:AE411"/>
    <mergeCell ref="AF411:AK411"/>
    <mergeCell ref="AL411:AQ411"/>
    <mergeCell ref="AR411:AZ411"/>
    <mergeCell ref="B410:T410"/>
    <mergeCell ref="U410:W410"/>
    <mergeCell ref="X410:Y410"/>
    <mergeCell ref="Z410:AE410"/>
    <mergeCell ref="AF410:AK410"/>
    <mergeCell ref="AL410:AQ410"/>
    <mergeCell ref="AL400:AQ400"/>
    <mergeCell ref="AR400:AZ400"/>
    <mergeCell ref="B400:W400"/>
    <mergeCell ref="AF412:AK412"/>
    <mergeCell ref="AL412:AQ412"/>
    <mergeCell ref="AR412:AZ412"/>
    <mergeCell ref="B412:W412"/>
    <mergeCell ref="B419:P419"/>
    <mergeCell ref="AO419:AZ419"/>
    <mergeCell ref="AC419:AN419"/>
    <mergeCell ref="Q419:AB419"/>
    <mergeCell ref="AO418:AZ418"/>
    <mergeCell ref="AC418:AN418"/>
    <mergeCell ref="AC417:AN417"/>
    <mergeCell ref="AO417:AZ417"/>
    <mergeCell ref="AO416:AZ416"/>
    <mergeCell ref="AC416:AN416"/>
    <mergeCell ref="AR408:AZ408"/>
    <mergeCell ref="B409:T409"/>
    <mergeCell ref="U409:W409"/>
    <mergeCell ref="X409:Y409"/>
    <mergeCell ref="Z409:AE409"/>
    <mergeCell ref="AF409:AK409"/>
    <mergeCell ref="AL409:AQ409"/>
    <mergeCell ref="AR409:AZ409"/>
    <mergeCell ref="B408:T408"/>
    <mergeCell ref="U408:W408"/>
    <mergeCell ref="X408:Y408"/>
    <mergeCell ref="Z408:AE408"/>
    <mergeCell ref="AF408:AK408"/>
    <mergeCell ref="AL408:AQ408"/>
    <mergeCell ref="B414:AZ414"/>
    <mergeCell ref="B157:J157"/>
    <mergeCell ref="K157:L157"/>
    <mergeCell ref="B161:J165"/>
    <mergeCell ref="K161:L165"/>
    <mergeCell ref="B166:J166"/>
    <mergeCell ref="K166:L166"/>
    <mergeCell ref="B167:J168"/>
    <mergeCell ref="K167:L168"/>
    <mergeCell ref="B169:J169"/>
    <mergeCell ref="K169:L169"/>
    <mergeCell ref="B402:AZ402"/>
    <mergeCell ref="B404:T407"/>
    <mergeCell ref="U404:W407"/>
    <mergeCell ref="X404:Y407"/>
    <mergeCell ref="Z404:AE407"/>
    <mergeCell ref="AF404:AK407"/>
    <mergeCell ref="AL404:AQ407"/>
    <mergeCell ref="AR404:AZ407"/>
    <mergeCell ref="N384:P384"/>
    <mergeCell ref="Q384:T384"/>
    <mergeCell ref="X388:Z388"/>
    <mergeCell ref="AA388:AC388"/>
    <mergeCell ref="AD388:AG388"/>
    <mergeCell ref="AH388:AJ388"/>
    <mergeCell ref="AK388:AM388"/>
    <mergeCell ref="AN388:AP388"/>
    <mergeCell ref="AQ388:AT388"/>
    <mergeCell ref="AU388:AW388"/>
    <mergeCell ref="AX388:AZ388"/>
    <mergeCell ref="AR398:AZ398"/>
    <mergeCell ref="B399:T399"/>
    <mergeCell ref="U399:W399"/>
    <mergeCell ref="AX386:AZ386"/>
    <mergeCell ref="AD385:AG385"/>
    <mergeCell ref="AH385:AJ385"/>
    <mergeCell ref="AK385:AM385"/>
    <mergeCell ref="AN385:AP385"/>
    <mergeCell ref="AQ385:AT385"/>
    <mergeCell ref="AU385:AW385"/>
    <mergeCell ref="AX385:AZ385"/>
    <mergeCell ref="AD386:AG386"/>
    <mergeCell ref="AN382:AZ382"/>
    <mergeCell ref="N383:P383"/>
    <mergeCell ref="Q383:T383"/>
    <mergeCell ref="U383:W383"/>
    <mergeCell ref="X383:Z383"/>
    <mergeCell ref="AA383:AC383"/>
    <mergeCell ref="AD383:AG383"/>
    <mergeCell ref="AH383:AJ383"/>
    <mergeCell ref="AK383:AM383"/>
    <mergeCell ref="AN383:AP383"/>
    <mergeCell ref="AQ383:AT383"/>
    <mergeCell ref="AU383:AW383"/>
    <mergeCell ref="U384:W384"/>
    <mergeCell ref="X384:Z384"/>
    <mergeCell ref="AA384:AC384"/>
    <mergeCell ref="AD384:AG384"/>
    <mergeCell ref="AH384:AJ384"/>
    <mergeCell ref="AK384:AM384"/>
    <mergeCell ref="AN384:AP384"/>
    <mergeCell ref="AQ384:AT384"/>
    <mergeCell ref="AU384:AW384"/>
    <mergeCell ref="AX384:AZ384"/>
    <mergeCell ref="AX383:AZ383"/>
    <mergeCell ref="X387:Z387"/>
    <mergeCell ref="B418:P418"/>
    <mergeCell ref="B417:P417"/>
    <mergeCell ref="B416:P416"/>
    <mergeCell ref="Q418:AB418"/>
    <mergeCell ref="Q417:AB417"/>
    <mergeCell ref="Q416:AB416"/>
    <mergeCell ref="N387:P387"/>
    <mergeCell ref="Q387:T387"/>
    <mergeCell ref="S235:U235"/>
    <mergeCell ref="V235:X235"/>
    <mergeCell ref="Y235:AA235"/>
    <mergeCell ref="AB235:AD235"/>
    <mergeCell ref="AE235:AH235"/>
    <mergeCell ref="Q239:R241"/>
    <mergeCell ref="S239:X240"/>
    <mergeCell ref="Y239:AD240"/>
    <mergeCell ref="AE239:AH241"/>
    <mergeCell ref="S241:U241"/>
    <mergeCell ref="V241:X241"/>
    <mergeCell ref="Y241:AA241"/>
    <mergeCell ref="AB241:AD241"/>
    <mergeCell ref="Q243:R243"/>
    <mergeCell ref="S243:U243"/>
    <mergeCell ref="B388:K388"/>
    <mergeCell ref="L388:M388"/>
    <mergeCell ref="N385:P385"/>
    <mergeCell ref="X400:Y400"/>
    <mergeCell ref="Z400:AE400"/>
    <mergeCell ref="AF400:AK400"/>
    <mergeCell ref="X412:Y412"/>
    <mergeCell ref="Z412:AE412"/>
    <mergeCell ref="AA387:AC387"/>
    <mergeCell ref="AD387:AG387"/>
    <mergeCell ref="AH387:AJ387"/>
    <mergeCell ref="N386:P386"/>
    <mergeCell ref="Q386:T386"/>
    <mergeCell ref="U386:W386"/>
    <mergeCell ref="X386:Z386"/>
    <mergeCell ref="AA386:AC386"/>
    <mergeCell ref="N382:Z382"/>
    <mergeCell ref="AA382:AM382"/>
    <mergeCell ref="L382:M383"/>
    <mergeCell ref="I382:K383"/>
    <mergeCell ref="N388:P388"/>
    <mergeCell ref="Q388:T388"/>
    <mergeCell ref="U388:W388"/>
    <mergeCell ref="Q222:R222"/>
    <mergeCell ref="S222:U222"/>
    <mergeCell ref="V222:X222"/>
    <mergeCell ref="Y222:AA222"/>
    <mergeCell ref="AB222:AD222"/>
    <mergeCell ref="AE222:AH222"/>
    <mergeCell ref="Y233:AA233"/>
    <mergeCell ref="AB233:AD233"/>
    <mergeCell ref="AE233:AH233"/>
    <mergeCell ref="Q234:R234"/>
    <mergeCell ref="S234:U234"/>
    <mergeCell ref="V234:X234"/>
    <mergeCell ref="Y234:AA234"/>
    <mergeCell ref="AB234:AD234"/>
    <mergeCell ref="AE234:AH234"/>
    <mergeCell ref="Q235:R235"/>
    <mergeCell ref="U387:W387"/>
    <mergeCell ref="V245:X245"/>
    <mergeCell ref="Y245:AA245"/>
    <mergeCell ref="AB245:AD245"/>
    <mergeCell ref="AE245:AH245"/>
    <mergeCell ref="S253:U253"/>
    <mergeCell ref="V253:X253"/>
    <mergeCell ref="Y253:AA253"/>
    <mergeCell ref="AB253:AD253"/>
    <mergeCell ref="AE253:AH253"/>
    <mergeCell ref="AB256:AD256"/>
    <mergeCell ref="AE256:AH256"/>
    <mergeCell ref="B258:BA258"/>
    <mergeCell ref="AI256:AK256"/>
    <mergeCell ref="AL256:AN256"/>
    <mergeCell ref="AO256:AQ256"/>
    <mergeCell ref="AR256:AT256"/>
    <mergeCell ref="AU256:AW256"/>
    <mergeCell ref="AX256:AZ256"/>
    <mergeCell ref="AU255:AW255"/>
    <mergeCell ref="AX255:AZ255"/>
    <mergeCell ref="B256:N256"/>
    <mergeCell ref="O256:P256"/>
    <mergeCell ref="AI255:AK255"/>
    <mergeCell ref="AL255:AN255"/>
    <mergeCell ref="AO255:AQ255"/>
    <mergeCell ref="AR255:AT255"/>
    <mergeCell ref="B255:N255"/>
    <mergeCell ref="O255:P255"/>
    <mergeCell ref="Q255:R255"/>
    <mergeCell ref="S255:U255"/>
    <mergeCell ref="V255:X255"/>
    <mergeCell ref="Y255:AA255"/>
    <mergeCell ref="Y266:AA266"/>
    <mergeCell ref="AB266:AD266"/>
    <mergeCell ref="AE266:AH266"/>
    <mergeCell ref="AU265:AW265"/>
    <mergeCell ref="AX265:AZ265"/>
    <mergeCell ref="AI265:AK265"/>
    <mergeCell ref="AL265:AN265"/>
    <mergeCell ref="AO265:AQ265"/>
    <mergeCell ref="AR265:AT265"/>
    <mergeCell ref="B265:N265"/>
    <mergeCell ref="O265:P265"/>
    <mergeCell ref="Q265:R265"/>
    <mergeCell ref="S265:U265"/>
    <mergeCell ref="V265:X265"/>
    <mergeCell ref="Y265:AA265"/>
    <mergeCell ref="AB265:AD265"/>
    <mergeCell ref="AE265:AH265"/>
    <mergeCell ref="AB285:AD285"/>
    <mergeCell ref="AE285:AH285"/>
    <mergeCell ref="Q286:R286"/>
    <mergeCell ref="S286:U286"/>
    <mergeCell ref="V286:X286"/>
    <mergeCell ref="Y286:AA286"/>
    <mergeCell ref="AB286:AD286"/>
    <mergeCell ref="AE286:AH286"/>
    <mergeCell ref="AE296:AH296"/>
    <mergeCell ref="Q297:R297"/>
    <mergeCell ref="S297:U297"/>
    <mergeCell ref="V297:X297"/>
    <mergeCell ref="Y297:AA297"/>
    <mergeCell ref="AB297:AD297"/>
    <mergeCell ref="AE297:AH297"/>
    <mergeCell ref="Q287:R287"/>
    <mergeCell ref="S287:U287"/>
    <mergeCell ref="V287:X287"/>
    <mergeCell ref="Y287:AA287"/>
    <mergeCell ref="AB287:AD287"/>
    <mergeCell ref="AE287:AH287"/>
    <mergeCell ref="Q291:R293"/>
    <mergeCell ref="S291:X292"/>
    <mergeCell ref="Y291:AD292"/>
    <mergeCell ref="AE291:AH293"/>
    <mergeCell ref="Q296:R296"/>
    <mergeCell ref="S296:U296"/>
    <mergeCell ref="V296:X296"/>
    <mergeCell ref="Y296:AA296"/>
    <mergeCell ref="AB296:AD296"/>
    <mergeCell ref="Q307:R307"/>
    <mergeCell ref="S307:U307"/>
    <mergeCell ref="V307:X307"/>
    <mergeCell ref="Y307:AA307"/>
    <mergeCell ref="AB307:AD307"/>
    <mergeCell ref="AE307:AH307"/>
    <mergeCell ref="Q304:R304"/>
    <mergeCell ref="S304:U304"/>
    <mergeCell ref="V304:X304"/>
    <mergeCell ref="Y304:AA304"/>
    <mergeCell ref="AB304:AD304"/>
    <mergeCell ref="AE304:AH304"/>
    <mergeCell ref="Q305:R305"/>
    <mergeCell ref="S305:U305"/>
    <mergeCell ref="V305:X305"/>
    <mergeCell ref="Y305:AA305"/>
    <mergeCell ref="AB305:AD305"/>
    <mergeCell ref="AE305:AH305"/>
    <mergeCell ref="Q306:R306"/>
    <mergeCell ref="S306:U306"/>
    <mergeCell ref="V306:X306"/>
    <mergeCell ref="Y306:AA306"/>
    <mergeCell ref="AB306:AD306"/>
    <mergeCell ref="AE306:AH306"/>
    <mergeCell ref="S208:T210"/>
    <mergeCell ref="U208:V210"/>
    <mergeCell ref="S211:T211"/>
    <mergeCell ref="U211:V211"/>
    <mergeCell ref="S212:T212"/>
    <mergeCell ref="U212:V212"/>
    <mergeCell ref="S213:T213"/>
    <mergeCell ref="U213:V213"/>
    <mergeCell ref="S214:T214"/>
    <mergeCell ref="U214:V214"/>
    <mergeCell ref="W210:Y210"/>
    <mergeCell ref="Z210:AB210"/>
    <mergeCell ref="AC210:AE210"/>
    <mergeCell ref="B211:R211"/>
    <mergeCell ref="AC211:AE211"/>
    <mergeCell ref="Z211:AB211"/>
    <mergeCell ref="W211:Y211"/>
    <mergeCell ref="B214:R214"/>
    <mergeCell ref="B213:R213"/>
    <mergeCell ref="B212:R212"/>
    <mergeCell ref="W212:Y212"/>
    <mergeCell ref="Z212:AB212"/>
    <mergeCell ref="AC212:AE212"/>
    <mergeCell ref="Y284:AA284"/>
    <mergeCell ref="AB284:AD284"/>
    <mergeCell ref="AE284:AH284"/>
    <mergeCell ref="Q285:R285"/>
    <mergeCell ref="AF212:AH212"/>
    <mergeCell ref="S285:U285"/>
    <mergeCell ref="V285:X285"/>
    <mergeCell ref="Y285:AA285"/>
    <mergeCell ref="AI212:AK212"/>
    <mergeCell ref="AL212:AN212"/>
    <mergeCell ref="AO212:AQ212"/>
    <mergeCell ref="AR212:AT212"/>
    <mergeCell ref="AU212:AW212"/>
    <mergeCell ref="AX212:AZ212"/>
    <mergeCell ref="W213:Y213"/>
    <mergeCell ref="Z213:AB213"/>
    <mergeCell ref="AC213:AE213"/>
    <mergeCell ref="AF213:AH213"/>
    <mergeCell ref="AI213:AK213"/>
    <mergeCell ref="AL213:AN213"/>
    <mergeCell ref="AO213:AQ213"/>
    <mergeCell ref="AU213:AW213"/>
    <mergeCell ref="AX213:AZ213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AU214:AW214"/>
    <mergeCell ref="AX214:AZ214"/>
    <mergeCell ref="B198:R200"/>
    <mergeCell ref="S198:T200"/>
    <mergeCell ref="U198:V200"/>
    <mergeCell ref="W198:AB199"/>
    <mergeCell ref="AC198:AH199"/>
    <mergeCell ref="AI198:AN199"/>
    <mergeCell ref="AO198:AZ199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201:R201"/>
    <mergeCell ref="S201:T201"/>
    <mergeCell ref="AC208:AH209"/>
    <mergeCell ref="B204:R204"/>
    <mergeCell ref="S204:T204"/>
    <mergeCell ref="U204:V204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AU204:AW204"/>
    <mergeCell ref="AX204:AZ204"/>
    <mergeCell ref="AL201:AN201"/>
    <mergeCell ref="AO201:AQ201"/>
    <mergeCell ref="AR201:AT201"/>
    <mergeCell ref="AU201:AW201"/>
    <mergeCell ref="AX201:AZ201"/>
    <mergeCell ref="B202:R202"/>
    <mergeCell ref="S202:T202"/>
    <mergeCell ref="U202:V202"/>
    <mergeCell ref="W202:Y202"/>
    <mergeCell ref="Z202:AB202"/>
    <mergeCell ref="AC202:AE202"/>
    <mergeCell ref="AF202:AH202"/>
    <mergeCell ref="AI202:AK202"/>
    <mergeCell ref="AL202:AN202"/>
    <mergeCell ref="AO202:AQ202"/>
    <mergeCell ref="AR202:AT202"/>
    <mergeCell ref="AU202:AW202"/>
    <mergeCell ref="AX202:AZ202"/>
    <mergeCell ref="AO203:AQ203"/>
    <mergeCell ref="AR203:AT203"/>
    <mergeCell ref="AU203:AW203"/>
    <mergeCell ref="AX203:AZ203"/>
    <mergeCell ref="AF190:AH190"/>
    <mergeCell ref="AI190:AK190"/>
    <mergeCell ref="AL190:AN190"/>
    <mergeCell ref="AO190:AQ190"/>
    <mergeCell ref="AR190:AT190"/>
    <mergeCell ref="AU190:AW190"/>
    <mergeCell ref="AX190:AZ190"/>
    <mergeCell ref="B191:R191"/>
    <mergeCell ref="S191:T191"/>
    <mergeCell ref="U191:V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AU191:AW191"/>
    <mergeCell ref="AX191:AZ191"/>
    <mergeCell ref="B188:R190"/>
    <mergeCell ref="S188:T190"/>
    <mergeCell ref="U188:V190"/>
    <mergeCell ref="W188:AB189"/>
    <mergeCell ref="AC188:AH189"/>
    <mergeCell ref="AI188:AN189"/>
    <mergeCell ref="AO188:AZ189"/>
    <mergeCell ref="W190:Y190"/>
    <mergeCell ref="Z190:AB190"/>
    <mergeCell ref="AC190:AE190"/>
    <mergeCell ref="AL193:AN193"/>
    <mergeCell ref="AO193:AQ193"/>
    <mergeCell ref="AR193:AT193"/>
    <mergeCell ref="AU193:AW193"/>
    <mergeCell ref="AX193:AZ193"/>
    <mergeCell ref="S317:T317"/>
    <mergeCell ref="U317:V317"/>
    <mergeCell ref="W317:Y317"/>
    <mergeCell ref="Z317:AB317"/>
    <mergeCell ref="AC317:AE317"/>
    <mergeCell ref="AF317:AH317"/>
    <mergeCell ref="AI317:AK317"/>
    <mergeCell ref="AL317:AN317"/>
    <mergeCell ref="AR194:AT194"/>
    <mergeCell ref="AU194:AW194"/>
    <mergeCell ref="AX194:AZ194"/>
    <mergeCell ref="S312:T314"/>
    <mergeCell ref="U312:V314"/>
    <mergeCell ref="W312:AB313"/>
    <mergeCell ref="AC312:AH313"/>
    <mergeCell ref="AI312:AN313"/>
    <mergeCell ref="AO312:AZ313"/>
    <mergeCell ref="W314:Y314"/>
    <mergeCell ref="Z314:AB314"/>
    <mergeCell ref="AC314:AE314"/>
    <mergeCell ref="AF314:AH314"/>
    <mergeCell ref="AI314:AK314"/>
    <mergeCell ref="AL314:AN314"/>
    <mergeCell ref="AO314:AQ314"/>
    <mergeCell ref="AF203:AH203"/>
    <mergeCell ref="AI203:AK203"/>
    <mergeCell ref="AL203:AN203"/>
    <mergeCell ref="AR213:AT213"/>
    <mergeCell ref="AL319:AN319"/>
    <mergeCell ref="AO319:AQ319"/>
    <mergeCell ref="AR319:AT319"/>
    <mergeCell ref="AU319:AW319"/>
    <mergeCell ref="AX319:AZ319"/>
    <mergeCell ref="AR314:AT314"/>
    <mergeCell ref="AU314:AW314"/>
    <mergeCell ref="AX314:AZ314"/>
    <mergeCell ref="S315:T315"/>
    <mergeCell ref="U315:V315"/>
    <mergeCell ref="W315:Y315"/>
    <mergeCell ref="Z315:AB315"/>
    <mergeCell ref="AC315:AE315"/>
    <mergeCell ref="AF315:AH315"/>
    <mergeCell ref="AI315:AK315"/>
    <mergeCell ref="AL315:AN315"/>
    <mergeCell ref="AO315:AQ315"/>
    <mergeCell ref="AR315:AT315"/>
    <mergeCell ref="AU315:AW315"/>
    <mergeCell ref="AX315:AZ315"/>
    <mergeCell ref="S316:T316"/>
    <mergeCell ref="U316:V316"/>
    <mergeCell ref="W316:Y316"/>
    <mergeCell ref="Z316:AB316"/>
    <mergeCell ref="AC316:AE316"/>
    <mergeCell ref="AF316:AH316"/>
    <mergeCell ref="AI316:AK316"/>
    <mergeCell ref="AO316:AQ316"/>
    <mergeCell ref="AR316:AT316"/>
    <mergeCell ref="AU316:AW316"/>
    <mergeCell ref="AX316:AZ316"/>
    <mergeCell ref="AO321:AQ321"/>
    <mergeCell ref="AR321:AT321"/>
    <mergeCell ref="AU321:AW321"/>
    <mergeCell ref="AX321:AZ321"/>
    <mergeCell ref="S319:T319"/>
    <mergeCell ref="S320:T320"/>
    <mergeCell ref="S321:T321"/>
    <mergeCell ref="AO317:AQ317"/>
    <mergeCell ref="AR317:AT317"/>
    <mergeCell ref="AU317:AW317"/>
    <mergeCell ref="AX317:AZ317"/>
    <mergeCell ref="S318:T318"/>
    <mergeCell ref="U318:V318"/>
    <mergeCell ref="W318:Y318"/>
    <mergeCell ref="Z318:AB318"/>
    <mergeCell ref="AC318:AE318"/>
    <mergeCell ref="AF318:AH318"/>
    <mergeCell ref="AI318:AK318"/>
    <mergeCell ref="AL318:AN318"/>
    <mergeCell ref="AO318:AQ318"/>
    <mergeCell ref="AR318:AT318"/>
    <mergeCell ref="AU318:AW318"/>
    <mergeCell ref="AX318:AZ318"/>
    <mergeCell ref="U319:V319"/>
    <mergeCell ref="W319:Y319"/>
    <mergeCell ref="Z319:AB319"/>
    <mergeCell ref="AC319:AE319"/>
    <mergeCell ref="AF319:AH319"/>
    <mergeCell ref="AI319:AK319"/>
    <mergeCell ref="B321:R321"/>
    <mergeCell ref="B320:R320"/>
    <mergeCell ref="B319:R319"/>
    <mergeCell ref="B318:R318"/>
    <mergeCell ref="B317:R317"/>
    <mergeCell ref="B316:R316"/>
    <mergeCell ref="B315:R315"/>
    <mergeCell ref="B312:R314"/>
    <mergeCell ref="B325:R327"/>
    <mergeCell ref="S325:T327"/>
    <mergeCell ref="U325:V327"/>
    <mergeCell ref="W325:AB326"/>
    <mergeCell ref="AC325:AH326"/>
    <mergeCell ref="AI325:AN326"/>
    <mergeCell ref="W327:Y327"/>
    <mergeCell ref="Z327:AB327"/>
    <mergeCell ref="AC327:AE327"/>
    <mergeCell ref="AF327:AH327"/>
    <mergeCell ref="AI327:AK327"/>
    <mergeCell ref="AL327:AN327"/>
    <mergeCell ref="U321:V321"/>
    <mergeCell ref="W321:Y321"/>
    <mergeCell ref="Z321:AB321"/>
    <mergeCell ref="AC321:AE321"/>
    <mergeCell ref="AL316:AN316"/>
    <mergeCell ref="AF321:AH321"/>
    <mergeCell ref="AI321:AK321"/>
    <mergeCell ref="AL321:AN321"/>
    <mergeCell ref="B329:R329"/>
    <mergeCell ref="S329:T329"/>
    <mergeCell ref="U329:V329"/>
    <mergeCell ref="W329:Y329"/>
    <mergeCell ref="Z329:AB329"/>
    <mergeCell ref="AC329:AE329"/>
    <mergeCell ref="AF329:AH329"/>
    <mergeCell ref="AI329:AK329"/>
    <mergeCell ref="AL329:AN329"/>
    <mergeCell ref="AO329:AQ329"/>
    <mergeCell ref="AR329:AT329"/>
    <mergeCell ref="AU329:AW329"/>
    <mergeCell ref="AX329:AZ329"/>
    <mergeCell ref="B330:R330"/>
    <mergeCell ref="S330:T330"/>
    <mergeCell ref="U330:V330"/>
    <mergeCell ref="W330:Y330"/>
    <mergeCell ref="Z330:AB330"/>
    <mergeCell ref="AC330:AE330"/>
    <mergeCell ref="AF330:AH330"/>
    <mergeCell ref="AI330:AK330"/>
    <mergeCell ref="AL330:AN330"/>
    <mergeCell ref="AO330:AQ330"/>
    <mergeCell ref="AR330:AT330"/>
    <mergeCell ref="AU330:AW330"/>
    <mergeCell ref="AX330:AZ330"/>
    <mergeCell ref="AF331:AH331"/>
    <mergeCell ref="AI331:AK331"/>
    <mergeCell ref="AL331:AN331"/>
    <mergeCell ref="AO331:AQ331"/>
    <mergeCell ref="AR331:AT331"/>
    <mergeCell ref="AU331:AW331"/>
    <mergeCell ref="AX331:AZ331"/>
    <mergeCell ref="B332:R332"/>
    <mergeCell ref="S332:T332"/>
    <mergeCell ref="U332:V332"/>
    <mergeCell ref="W332:Y332"/>
    <mergeCell ref="Z332:AB332"/>
    <mergeCell ref="AC332:AE332"/>
    <mergeCell ref="AF332:AH332"/>
    <mergeCell ref="AI332:AK332"/>
    <mergeCell ref="AL332:AN332"/>
    <mergeCell ref="AO332:AQ332"/>
    <mergeCell ref="AR332:AT332"/>
    <mergeCell ref="AU332:AW332"/>
    <mergeCell ref="AX332:AZ332"/>
    <mergeCell ref="B331:R331"/>
    <mergeCell ref="S331:T331"/>
    <mergeCell ref="U331:V331"/>
    <mergeCell ref="W331:Y331"/>
    <mergeCell ref="Z331:AB331"/>
    <mergeCell ref="AC331:AE331"/>
    <mergeCell ref="AF333:AH333"/>
    <mergeCell ref="AI333:AK333"/>
    <mergeCell ref="AL333:AN333"/>
    <mergeCell ref="AO333:AQ333"/>
    <mergeCell ref="AR333:AT333"/>
    <mergeCell ref="AU333:AW333"/>
    <mergeCell ref="AX333:AZ333"/>
    <mergeCell ref="B334:R334"/>
    <mergeCell ref="S334:T334"/>
    <mergeCell ref="U334:V334"/>
    <mergeCell ref="W334:Y334"/>
    <mergeCell ref="Z334:AB334"/>
    <mergeCell ref="AC334:AE334"/>
    <mergeCell ref="AF334:AH334"/>
    <mergeCell ref="AI334:AK334"/>
    <mergeCell ref="AL334:AN334"/>
    <mergeCell ref="AO334:AQ334"/>
    <mergeCell ref="AR334:AT334"/>
    <mergeCell ref="AU334:AW334"/>
    <mergeCell ref="AX334:AZ334"/>
    <mergeCell ref="B333:R333"/>
    <mergeCell ref="S333:T333"/>
    <mergeCell ref="U333:V333"/>
    <mergeCell ref="W333:Y333"/>
    <mergeCell ref="Z333:AB333"/>
    <mergeCell ref="AC333:AE333"/>
    <mergeCell ref="S341:T341"/>
    <mergeCell ref="U341:V341"/>
    <mergeCell ref="W341:Y341"/>
    <mergeCell ref="Z341:AB341"/>
    <mergeCell ref="AC341:AE341"/>
    <mergeCell ref="AF341:AH341"/>
    <mergeCell ref="AI341:AK341"/>
    <mergeCell ref="AL341:AN341"/>
    <mergeCell ref="AO341:AQ341"/>
    <mergeCell ref="AR341:AT341"/>
    <mergeCell ref="AU341:AW341"/>
    <mergeCell ref="AX341:AZ341"/>
    <mergeCell ref="AL343:AN343"/>
    <mergeCell ref="AO343:AQ343"/>
    <mergeCell ref="AR343:AT343"/>
    <mergeCell ref="AU343:AW343"/>
    <mergeCell ref="AX343:AZ343"/>
    <mergeCell ref="U344:V344"/>
    <mergeCell ref="W344:Y344"/>
    <mergeCell ref="Z344:AB344"/>
    <mergeCell ref="AC344:AE344"/>
    <mergeCell ref="AF344:AH344"/>
    <mergeCell ref="AI344:AK344"/>
    <mergeCell ref="AL344:AN344"/>
    <mergeCell ref="AO344:AQ344"/>
    <mergeCell ref="AR344:AT344"/>
    <mergeCell ref="AU344:AW344"/>
    <mergeCell ref="AX344:AZ344"/>
    <mergeCell ref="B343:R343"/>
    <mergeCell ref="S343:T343"/>
    <mergeCell ref="U343:V343"/>
    <mergeCell ref="W343:Y343"/>
    <mergeCell ref="Z343:AB343"/>
    <mergeCell ref="AC343:AE343"/>
    <mergeCell ref="AF343:AH343"/>
    <mergeCell ref="AI343:AK343"/>
    <mergeCell ref="AL347:AN347"/>
    <mergeCell ref="AL345:AN345"/>
    <mergeCell ref="AO345:AQ345"/>
    <mergeCell ref="AR345:AT345"/>
    <mergeCell ref="AU345:AW345"/>
    <mergeCell ref="AX345:AZ345"/>
    <mergeCell ref="B346:R346"/>
    <mergeCell ref="S346:T346"/>
    <mergeCell ref="U346:V346"/>
    <mergeCell ref="W346:Y346"/>
    <mergeCell ref="Z346:AB346"/>
    <mergeCell ref="AC346:AE346"/>
    <mergeCell ref="AF346:AH346"/>
    <mergeCell ref="AI346:AK346"/>
    <mergeCell ref="AL346:AN346"/>
    <mergeCell ref="AO346:AQ346"/>
    <mergeCell ref="AR346:AT346"/>
    <mergeCell ref="AU346:AW346"/>
    <mergeCell ref="AX346:AZ346"/>
    <mergeCell ref="B345:R345"/>
    <mergeCell ref="S345:T345"/>
    <mergeCell ref="U345:V345"/>
    <mergeCell ref="W345:Y345"/>
    <mergeCell ref="Z345:AB345"/>
    <mergeCell ref="AC345:AE345"/>
    <mergeCell ref="AF345:AH345"/>
    <mergeCell ref="AI345:AK345"/>
    <mergeCell ref="AC358:AE358"/>
    <mergeCell ref="S355:T355"/>
    <mergeCell ref="AO347:AQ347"/>
    <mergeCell ref="AR347:AT347"/>
    <mergeCell ref="AU347:AW347"/>
    <mergeCell ref="AX347:AZ347"/>
    <mergeCell ref="S352:T354"/>
    <mergeCell ref="U352:V354"/>
    <mergeCell ref="W352:AB353"/>
    <mergeCell ref="AC352:AH353"/>
    <mergeCell ref="AI352:AN353"/>
    <mergeCell ref="AO352:AZ353"/>
    <mergeCell ref="W354:Y354"/>
    <mergeCell ref="Z354:AB354"/>
    <mergeCell ref="AC354:AE354"/>
    <mergeCell ref="AF354:AH354"/>
    <mergeCell ref="AI354:AK354"/>
    <mergeCell ref="AL354:AN354"/>
    <mergeCell ref="AO354:AQ354"/>
    <mergeCell ref="AR354:AT354"/>
    <mergeCell ref="AU354:AW354"/>
    <mergeCell ref="AX354:AZ354"/>
    <mergeCell ref="B350:AZ350"/>
    <mergeCell ref="B349:AZ349"/>
    <mergeCell ref="B347:R347"/>
    <mergeCell ref="S347:T347"/>
    <mergeCell ref="U347:V347"/>
    <mergeCell ref="W347:Y347"/>
    <mergeCell ref="Z347:AB347"/>
    <mergeCell ref="AC347:AE347"/>
    <mergeCell ref="AF347:AH347"/>
    <mergeCell ref="AI347:AK347"/>
    <mergeCell ref="AU374:AW374"/>
    <mergeCell ref="AX374:AZ374"/>
    <mergeCell ref="B356:R356"/>
    <mergeCell ref="B355:R355"/>
    <mergeCell ref="B352:R354"/>
    <mergeCell ref="B362:R364"/>
    <mergeCell ref="S362:T364"/>
    <mergeCell ref="U362:V364"/>
    <mergeCell ref="W362:AB363"/>
    <mergeCell ref="AC362:AH363"/>
    <mergeCell ref="AI362:AN363"/>
    <mergeCell ref="AO362:AZ363"/>
    <mergeCell ref="W364:Y364"/>
    <mergeCell ref="Z364:AB364"/>
    <mergeCell ref="AC364:AE364"/>
    <mergeCell ref="AF364:AH364"/>
    <mergeCell ref="AI364:AK364"/>
    <mergeCell ref="AL364:AN364"/>
    <mergeCell ref="AO364:AQ364"/>
    <mergeCell ref="AR364:AT364"/>
    <mergeCell ref="AU364:AW364"/>
    <mergeCell ref="AX364:AZ364"/>
    <mergeCell ref="AI357:AK357"/>
    <mergeCell ref="AL357:AN357"/>
    <mergeCell ref="AO357:AQ357"/>
    <mergeCell ref="AR357:AT357"/>
    <mergeCell ref="AU357:AW357"/>
    <mergeCell ref="AX357:AZ357"/>
    <mergeCell ref="S358:T358"/>
    <mergeCell ref="U358:V358"/>
    <mergeCell ref="W358:Y358"/>
    <mergeCell ref="Z358:AB358"/>
    <mergeCell ref="AU367:AW367"/>
    <mergeCell ref="AX367:AZ367"/>
    <mergeCell ref="AF377:AH377"/>
    <mergeCell ref="AI377:AK377"/>
    <mergeCell ref="AL377:AN377"/>
    <mergeCell ref="AO377:AQ377"/>
    <mergeCell ref="AR377:AT377"/>
    <mergeCell ref="AU377:AW377"/>
    <mergeCell ref="AX377:AZ377"/>
    <mergeCell ref="AL368:AN368"/>
    <mergeCell ref="AO368:AQ368"/>
    <mergeCell ref="AR368:AT368"/>
    <mergeCell ref="AU368:AW368"/>
    <mergeCell ref="AX368:AZ368"/>
    <mergeCell ref="B370:AZ370"/>
    <mergeCell ref="B368:R368"/>
    <mergeCell ref="S368:T368"/>
    <mergeCell ref="B372:R374"/>
    <mergeCell ref="S372:T374"/>
    <mergeCell ref="U372:V374"/>
    <mergeCell ref="W372:AB373"/>
    <mergeCell ref="AC372:AH373"/>
    <mergeCell ref="AI372:AN373"/>
    <mergeCell ref="AO372:AZ373"/>
    <mergeCell ref="W374:Y374"/>
    <mergeCell ref="Z374:AB374"/>
    <mergeCell ref="AC374:AE374"/>
    <mergeCell ref="AF374:AH374"/>
    <mergeCell ref="AI374:AK374"/>
    <mergeCell ref="AL374:AN374"/>
    <mergeCell ref="AO374:AQ374"/>
    <mergeCell ref="AR374:AT374"/>
    <mergeCell ref="B378:R378"/>
    <mergeCell ref="S378:T378"/>
    <mergeCell ref="U378:V378"/>
    <mergeCell ref="W378:Y378"/>
    <mergeCell ref="Z378:AB378"/>
    <mergeCell ref="AC378:AE378"/>
    <mergeCell ref="AF378:AH378"/>
    <mergeCell ref="AI378:AK378"/>
    <mergeCell ref="AL378:AN378"/>
    <mergeCell ref="AO378:AQ378"/>
    <mergeCell ref="AR378:AT378"/>
    <mergeCell ref="AU378:AW378"/>
    <mergeCell ref="AX378:AZ378"/>
    <mergeCell ref="B376:R376"/>
    <mergeCell ref="S376:T376"/>
    <mergeCell ref="U376:V376"/>
    <mergeCell ref="W376:Y376"/>
    <mergeCell ref="Z376:AB376"/>
    <mergeCell ref="AC376:AE376"/>
    <mergeCell ref="AF376:AH376"/>
    <mergeCell ref="AI376:AK376"/>
    <mergeCell ref="AL376:AN376"/>
    <mergeCell ref="AO376:AQ376"/>
    <mergeCell ref="AR376:AT376"/>
    <mergeCell ref="AU376:AW376"/>
    <mergeCell ref="AX376:AZ376"/>
    <mergeCell ref="B377:R377"/>
    <mergeCell ref="S377:T377"/>
    <mergeCell ref="U377:V377"/>
    <mergeCell ref="W377:Y377"/>
    <mergeCell ref="Z377:AB377"/>
    <mergeCell ref="AC377:AE377"/>
    <mergeCell ref="A5:K5"/>
    <mergeCell ref="A2:K2"/>
    <mergeCell ref="L2:AZ2"/>
    <mergeCell ref="A3:K3"/>
    <mergeCell ref="L3:AZ3"/>
    <mergeCell ref="A4:K4"/>
    <mergeCell ref="L4:AZ4"/>
    <mergeCell ref="B21:AZ21"/>
    <mergeCell ref="B19:Y19"/>
    <mergeCell ref="Z19:AB19"/>
    <mergeCell ref="AC19:AJ19"/>
    <mergeCell ref="AK19:AR19"/>
    <mergeCell ref="AS19:AZ19"/>
    <mergeCell ref="B1:AZ1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A6:O6"/>
    <mergeCell ref="P6:AZ6"/>
  </mergeCells>
  <pageMargins left="0.70866141732283472" right="0.39370078740157483" top="0.74803149606299213" bottom="0.74803149606299213" header="0.31496062992125984" footer="0"/>
  <pageSetup paperSize="9" scale="4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A61"/>
  <sheetViews>
    <sheetView showGridLines="0" topLeftCell="A49" zoomScaleNormal="100" zoomScaleSheetLayoutView="100" workbookViewId="0">
      <selection activeCell="W34" sqref="W34:AA34"/>
    </sheetView>
  </sheetViews>
  <sheetFormatPr defaultColWidth="0.85546875" defaultRowHeight="15" x14ac:dyDescent="0.25"/>
  <cols>
    <col min="1" max="1" width="4.140625" style="63" customWidth="1"/>
    <col min="2" max="2" width="2.42578125" style="63" customWidth="1"/>
    <col min="3" max="3" width="3.28515625" style="63" customWidth="1"/>
    <col min="4" max="19" width="2.42578125" style="63" customWidth="1"/>
    <col min="20" max="20" width="3.28515625" style="63" customWidth="1"/>
    <col min="21" max="21" width="5.28515625" style="63" customWidth="1"/>
    <col min="22" max="25" width="2.42578125" style="63" customWidth="1"/>
    <col min="26" max="26" width="2.5703125" style="63" customWidth="1"/>
    <col min="27" max="27" width="6" style="63" customWidth="1"/>
    <col min="28" max="30" width="2.42578125" style="63" customWidth="1"/>
    <col min="31" max="31" width="3.5703125" style="63" customWidth="1"/>
    <col min="32" max="32" width="5.140625" style="63" customWidth="1"/>
    <col min="33" max="35" width="2.42578125" style="63" customWidth="1"/>
    <col min="36" max="36" width="3.5703125" style="63" customWidth="1"/>
    <col min="37" max="37" width="4.28515625" style="63" customWidth="1"/>
    <col min="38" max="41" width="2.42578125" style="63" customWidth="1"/>
    <col min="42" max="42" width="7" style="63" customWidth="1"/>
    <col min="43" max="46" width="2.42578125" style="63" customWidth="1"/>
    <col min="47" max="47" width="6" style="63" customWidth="1"/>
    <col min="48" max="51" width="2.42578125" style="63" customWidth="1"/>
    <col min="52" max="52" width="5.42578125" style="63" customWidth="1"/>
    <col min="53" max="53" width="2.140625" style="63" customWidth="1"/>
    <col min="54" max="16384" width="0.85546875" style="63"/>
  </cols>
  <sheetData>
    <row r="1" spans="1:53" s="39" customFormat="1" ht="45.75" customHeight="1" x14ac:dyDescent="0.25">
      <c r="B1" s="544" t="s">
        <v>504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3"/>
      <c r="AU1" s="803"/>
      <c r="AV1" s="803"/>
      <c r="AW1" s="803"/>
      <c r="AX1" s="803"/>
      <c r="AY1" s="803"/>
      <c r="AZ1" s="803"/>
    </row>
    <row r="2" spans="1:53" s="35" customFormat="1" ht="15" customHeight="1" x14ac:dyDescent="0.25">
      <c r="A2" s="467" t="s">
        <v>351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553" t="s">
        <v>592</v>
      </c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1"/>
    </row>
    <row r="3" spans="1:53" s="35" customFormat="1" ht="15" customHeight="1" x14ac:dyDescent="0.25">
      <c r="A3" s="467" t="s">
        <v>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554" t="s">
        <v>574</v>
      </c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"/>
    </row>
    <row r="4" spans="1:53" s="35" customFormat="1" ht="15" customHeight="1" x14ac:dyDescent="0.25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566" t="s">
        <v>1</v>
      </c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6"/>
    </row>
    <row r="5" spans="1:53" s="35" customFormat="1" ht="15" customHeight="1" x14ac:dyDescent="0.25">
      <c r="A5" s="467" t="s">
        <v>2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64" t="s">
        <v>317</v>
      </c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6"/>
    </row>
    <row r="6" spans="1:53" s="35" customFormat="1" ht="15" customHeight="1" x14ac:dyDescent="0.25">
      <c r="A6" s="807" t="s">
        <v>547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473" t="s">
        <v>683</v>
      </c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5"/>
    </row>
    <row r="7" spans="1:53" s="35" customFormat="1" ht="15" customHeight="1" x14ac:dyDescent="0.2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O7" s="138"/>
      <c r="Q7" s="138"/>
      <c r="R7" s="138"/>
      <c r="S7" s="138"/>
      <c r="T7" s="808" t="s">
        <v>548</v>
      </c>
      <c r="U7" s="808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5"/>
    </row>
    <row r="8" spans="1:53" s="4" customFormat="1" ht="20.25" customHeight="1" x14ac:dyDescent="0.2">
      <c r="B8" s="241" t="s">
        <v>501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7"/>
    </row>
    <row r="9" spans="1:53" s="4" customFormat="1" x14ac:dyDescent="0.25">
      <c r="A9" s="218"/>
      <c r="B9" s="401" t="s">
        <v>3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400" t="s">
        <v>72</v>
      </c>
      <c r="AA9" s="401"/>
      <c r="AB9" s="402"/>
      <c r="AC9" s="383" t="s">
        <v>5</v>
      </c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7"/>
    </row>
    <row r="10" spans="1:53" s="4" customFormat="1" x14ac:dyDescent="0.25">
      <c r="A10" s="218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4"/>
      <c r="Z10" s="455"/>
      <c r="AA10" s="453"/>
      <c r="AB10" s="454"/>
      <c r="AC10" s="400" t="s">
        <v>815</v>
      </c>
      <c r="AD10" s="401"/>
      <c r="AE10" s="401"/>
      <c r="AF10" s="401"/>
      <c r="AG10" s="401"/>
      <c r="AH10" s="401"/>
      <c r="AI10" s="401"/>
      <c r="AJ10" s="402"/>
      <c r="AK10" s="456" t="s">
        <v>816</v>
      </c>
      <c r="AL10" s="456"/>
      <c r="AM10" s="456"/>
      <c r="AN10" s="456"/>
      <c r="AO10" s="456"/>
      <c r="AP10" s="456"/>
      <c r="AQ10" s="456"/>
      <c r="AR10" s="456"/>
      <c r="AS10" s="401" t="s">
        <v>817</v>
      </c>
      <c r="AT10" s="401"/>
      <c r="AU10" s="401"/>
      <c r="AV10" s="401"/>
      <c r="AW10" s="401"/>
      <c r="AX10" s="401"/>
      <c r="AY10" s="401"/>
      <c r="AZ10" s="401"/>
      <c r="BA10" s="7"/>
    </row>
    <row r="11" spans="1:53" s="4" customFormat="1" ht="15" customHeight="1" x14ac:dyDescent="0.25">
      <c r="A11" s="218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6"/>
      <c r="Z11" s="405"/>
      <c r="AA11" s="404"/>
      <c r="AB11" s="406"/>
      <c r="AC11" s="405"/>
      <c r="AD11" s="404"/>
      <c r="AE11" s="404"/>
      <c r="AF11" s="404"/>
      <c r="AG11" s="404"/>
      <c r="AH11" s="404"/>
      <c r="AI11" s="404"/>
      <c r="AJ11" s="406"/>
      <c r="AK11" s="456"/>
      <c r="AL11" s="456"/>
      <c r="AM11" s="456"/>
      <c r="AN11" s="456"/>
      <c r="AO11" s="456"/>
      <c r="AP11" s="456"/>
      <c r="AQ11" s="456"/>
      <c r="AR11" s="456"/>
      <c r="AS11" s="404"/>
      <c r="AT11" s="404"/>
      <c r="AU11" s="404"/>
      <c r="AV11" s="404"/>
      <c r="AW11" s="404"/>
      <c r="AX11" s="404"/>
      <c r="AY11" s="404"/>
      <c r="AZ11" s="404"/>
      <c r="BA11" s="7"/>
    </row>
    <row r="12" spans="1:53" s="221" customFormat="1" ht="15.75" customHeight="1" thickBot="1" x14ac:dyDescent="0.3">
      <c r="A12" s="204"/>
      <c r="B12" s="478">
        <v>1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9"/>
      <c r="Z12" s="804" t="s">
        <v>75</v>
      </c>
      <c r="AA12" s="805"/>
      <c r="AB12" s="806"/>
      <c r="AC12" s="804" t="s">
        <v>9</v>
      </c>
      <c r="AD12" s="805"/>
      <c r="AE12" s="805"/>
      <c r="AF12" s="805"/>
      <c r="AG12" s="805"/>
      <c r="AH12" s="805"/>
      <c r="AI12" s="805"/>
      <c r="AJ12" s="806"/>
      <c r="AK12" s="804" t="s">
        <v>10</v>
      </c>
      <c r="AL12" s="805"/>
      <c r="AM12" s="805"/>
      <c r="AN12" s="805"/>
      <c r="AO12" s="805"/>
      <c r="AP12" s="805"/>
      <c r="AQ12" s="805"/>
      <c r="AR12" s="806"/>
      <c r="AS12" s="804" t="s">
        <v>11</v>
      </c>
      <c r="AT12" s="805"/>
      <c r="AU12" s="805"/>
      <c r="AV12" s="805"/>
      <c r="AW12" s="805"/>
      <c r="AX12" s="805"/>
      <c r="AY12" s="805"/>
      <c r="AZ12" s="805"/>
    </row>
    <row r="13" spans="1:53" s="221" customFormat="1" ht="35.25" hidden="1" customHeight="1" x14ac:dyDescent="0.25">
      <c r="A13" s="204"/>
      <c r="B13" s="538" t="s">
        <v>449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9"/>
      <c r="Z13" s="546" t="s">
        <v>221</v>
      </c>
      <c r="AA13" s="547"/>
      <c r="AB13" s="548"/>
      <c r="AC13" s="340"/>
      <c r="AD13" s="341"/>
      <c r="AE13" s="341"/>
      <c r="AF13" s="341"/>
      <c r="AG13" s="341"/>
      <c r="AH13" s="341"/>
      <c r="AI13" s="341"/>
      <c r="AJ13" s="342"/>
      <c r="AK13" s="746"/>
      <c r="AL13" s="747"/>
      <c r="AM13" s="747"/>
      <c r="AN13" s="747"/>
      <c r="AO13" s="747"/>
      <c r="AP13" s="747"/>
      <c r="AQ13" s="747"/>
      <c r="AR13" s="748"/>
      <c r="AS13" s="746"/>
      <c r="AT13" s="747"/>
      <c r="AU13" s="747"/>
      <c r="AV13" s="747"/>
      <c r="AW13" s="747"/>
      <c r="AX13" s="747"/>
      <c r="AY13" s="747"/>
      <c r="AZ13" s="749"/>
    </row>
    <row r="14" spans="1:53" s="203" customFormat="1" ht="34.5" hidden="1" customHeight="1" x14ac:dyDescent="0.25">
      <c r="A14" s="204"/>
      <c r="B14" s="538" t="s">
        <v>447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9"/>
      <c r="Z14" s="464" t="s">
        <v>224</v>
      </c>
      <c r="AA14" s="465"/>
      <c r="AB14" s="466"/>
      <c r="AC14" s="497"/>
      <c r="AD14" s="498"/>
      <c r="AE14" s="498"/>
      <c r="AF14" s="498"/>
      <c r="AG14" s="498"/>
      <c r="AH14" s="498"/>
      <c r="AI14" s="498"/>
      <c r="AJ14" s="501"/>
      <c r="AK14" s="750"/>
      <c r="AL14" s="751"/>
      <c r="AM14" s="751"/>
      <c r="AN14" s="751"/>
      <c r="AO14" s="751"/>
      <c r="AP14" s="751"/>
      <c r="AQ14" s="751"/>
      <c r="AR14" s="752"/>
      <c r="AS14" s="750"/>
      <c r="AT14" s="751"/>
      <c r="AU14" s="751"/>
      <c r="AV14" s="751"/>
      <c r="AW14" s="751"/>
      <c r="AX14" s="751"/>
      <c r="AY14" s="751"/>
      <c r="AZ14" s="753"/>
    </row>
    <row r="15" spans="1:53" s="203" customFormat="1" ht="20.25" customHeight="1" x14ac:dyDescent="0.25">
      <c r="A15" s="204"/>
      <c r="B15" s="538" t="s">
        <v>429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9"/>
      <c r="Z15" s="464" t="s">
        <v>237</v>
      </c>
      <c r="AA15" s="465"/>
      <c r="AB15" s="466"/>
      <c r="AC15" s="366">
        <v>369601</v>
      </c>
      <c r="AD15" s="367"/>
      <c r="AE15" s="367"/>
      <c r="AF15" s="367"/>
      <c r="AG15" s="367"/>
      <c r="AH15" s="367"/>
      <c r="AI15" s="367"/>
      <c r="AJ15" s="368"/>
      <c r="AK15" s="366">
        <v>279326</v>
      </c>
      <c r="AL15" s="367"/>
      <c r="AM15" s="367"/>
      <c r="AN15" s="367"/>
      <c r="AO15" s="367"/>
      <c r="AP15" s="367"/>
      <c r="AQ15" s="367"/>
      <c r="AR15" s="368"/>
      <c r="AS15" s="366">
        <v>279326</v>
      </c>
      <c r="AT15" s="367"/>
      <c r="AU15" s="367"/>
      <c r="AV15" s="367"/>
      <c r="AW15" s="367"/>
      <c r="AX15" s="367"/>
      <c r="AY15" s="367"/>
      <c r="AZ15" s="537"/>
    </row>
    <row r="16" spans="1:53" s="203" customFormat="1" ht="33.75" hidden="1" customHeight="1" x14ac:dyDescent="0.25">
      <c r="A16" s="204"/>
      <c r="B16" s="538" t="s">
        <v>446</v>
      </c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9"/>
      <c r="Z16" s="464" t="s">
        <v>241</v>
      </c>
      <c r="AA16" s="465"/>
      <c r="AB16" s="466"/>
      <c r="AC16" s="366"/>
      <c r="AD16" s="367"/>
      <c r="AE16" s="367"/>
      <c r="AF16" s="367"/>
      <c r="AG16" s="367"/>
      <c r="AH16" s="367"/>
      <c r="AI16" s="367"/>
      <c r="AJ16" s="368"/>
      <c r="AK16" s="366"/>
      <c r="AL16" s="367"/>
      <c r="AM16" s="367"/>
      <c r="AN16" s="367"/>
      <c r="AO16" s="367"/>
      <c r="AP16" s="367"/>
      <c r="AQ16" s="367"/>
      <c r="AR16" s="368"/>
      <c r="AS16" s="366"/>
      <c r="AT16" s="367"/>
      <c r="AU16" s="367"/>
      <c r="AV16" s="367"/>
      <c r="AW16" s="367"/>
      <c r="AX16" s="367"/>
      <c r="AY16" s="367"/>
      <c r="AZ16" s="537"/>
    </row>
    <row r="17" spans="1:52" s="203" customFormat="1" ht="30.75" hidden="1" customHeight="1" x14ac:dyDescent="0.25">
      <c r="A17" s="204"/>
      <c r="B17" s="538" t="s">
        <v>450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9"/>
      <c r="Z17" s="464" t="s">
        <v>260</v>
      </c>
      <c r="AA17" s="465"/>
      <c r="AB17" s="466"/>
      <c r="AC17" s="366"/>
      <c r="AD17" s="367"/>
      <c r="AE17" s="367"/>
      <c r="AF17" s="367"/>
      <c r="AG17" s="367"/>
      <c r="AH17" s="367"/>
      <c r="AI17" s="367"/>
      <c r="AJ17" s="368"/>
      <c r="AK17" s="366"/>
      <c r="AL17" s="367"/>
      <c r="AM17" s="367"/>
      <c r="AN17" s="367"/>
      <c r="AO17" s="367"/>
      <c r="AP17" s="367"/>
      <c r="AQ17" s="367"/>
      <c r="AR17" s="368"/>
      <c r="AS17" s="366"/>
      <c r="AT17" s="367"/>
      <c r="AU17" s="367"/>
      <c r="AV17" s="367"/>
      <c r="AW17" s="367"/>
      <c r="AX17" s="367"/>
      <c r="AY17" s="367"/>
      <c r="AZ17" s="537"/>
    </row>
    <row r="18" spans="1:52" s="203" customFormat="1" ht="49.5" customHeight="1" thickBot="1" x14ac:dyDescent="0.3">
      <c r="A18" s="204"/>
      <c r="B18" s="538" t="s">
        <v>489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9"/>
      <c r="Z18" s="555" t="s">
        <v>306</v>
      </c>
      <c r="AA18" s="556"/>
      <c r="AB18" s="557"/>
      <c r="AC18" s="799">
        <f>AC13-AC14+AC15-AC16</f>
        <v>369601</v>
      </c>
      <c r="AD18" s="800"/>
      <c r="AE18" s="800"/>
      <c r="AF18" s="800"/>
      <c r="AG18" s="800"/>
      <c r="AH18" s="800"/>
      <c r="AI18" s="800"/>
      <c r="AJ18" s="801"/>
      <c r="AK18" s="799">
        <f t="shared" ref="AK18" si="0">AK13-AK14+AK15-AK16</f>
        <v>279326</v>
      </c>
      <c r="AL18" s="800"/>
      <c r="AM18" s="800"/>
      <c r="AN18" s="800"/>
      <c r="AO18" s="800"/>
      <c r="AP18" s="800"/>
      <c r="AQ18" s="800"/>
      <c r="AR18" s="801"/>
      <c r="AS18" s="799">
        <f t="shared" ref="AS18" si="1">AS13-AS14+AS15-AS16</f>
        <v>279326</v>
      </c>
      <c r="AT18" s="800"/>
      <c r="AU18" s="800"/>
      <c r="AV18" s="800"/>
      <c r="AW18" s="800"/>
      <c r="AX18" s="800"/>
      <c r="AY18" s="800"/>
      <c r="AZ18" s="801"/>
    </row>
    <row r="19" spans="1:52" s="203" customFormat="1" ht="21" customHeight="1" x14ac:dyDescent="0.25">
      <c r="A19" s="204"/>
      <c r="B19" s="535" t="s">
        <v>432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</row>
    <row r="20" spans="1:52" s="75" customFormat="1" ht="48.75" customHeight="1" x14ac:dyDescent="0.25">
      <c r="B20" s="535" t="s">
        <v>503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</row>
    <row r="21" spans="1:52" s="81" customFormat="1" ht="22.5" customHeight="1" x14ac:dyDescent="0.2">
      <c r="B21" s="376" t="s">
        <v>431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</row>
    <row r="22" spans="1:52" s="72" customFormat="1" ht="9" customHeight="1" x14ac:dyDescent="0.25"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1.25" customHeight="1" x14ac:dyDescent="0.25">
      <c r="B23" s="754" t="s">
        <v>21</v>
      </c>
      <c r="C23" s="755"/>
      <c r="D23" s="755" t="s">
        <v>3</v>
      </c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62" t="s">
        <v>4</v>
      </c>
      <c r="V23" s="763"/>
      <c r="W23" s="762" t="s">
        <v>443</v>
      </c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3"/>
      <c r="AL23" s="762" t="s">
        <v>32</v>
      </c>
      <c r="AM23" s="768"/>
      <c r="AN23" s="768"/>
      <c r="AO23" s="768"/>
      <c r="AP23" s="768"/>
      <c r="AQ23" s="768"/>
      <c r="AR23" s="768"/>
      <c r="AS23" s="768"/>
      <c r="AT23" s="768"/>
      <c r="AU23" s="768"/>
      <c r="AV23" s="768"/>
      <c r="AW23" s="768"/>
      <c r="AX23" s="768"/>
      <c r="AY23" s="768"/>
      <c r="AZ23" s="768"/>
    </row>
    <row r="24" spans="1:52" ht="21" customHeight="1" x14ac:dyDescent="0.25"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64"/>
      <c r="V24" s="765"/>
      <c r="W24" s="766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69"/>
      <c r="AK24" s="767"/>
      <c r="AL24" s="766"/>
      <c r="AM24" s="769"/>
      <c r="AN24" s="769"/>
      <c r="AO24" s="769"/>
      <c r="AP24" s="769"/>
      <c r="AQ24" s="769"/>
      <c r="AR24" s="769"/>
      <c r="AS24" s="769"/>
      <c r="AT24" s="769"/>
      <c r="AU24" s="769"/>
      <c r="AV24" s="769"/>
      <c r="AW24" s="769"/>
      <c r="AX24" s="769"/>
      <c r="AY24" s="769"/>
      <c r="AZ24" s="769"/>
    </row>
    <row r="25" spans="1:52" ht="24" customHeight="1" x14ac:dyDescent="0.25"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64"/>
      <c r="V25" s="765"/>
      <c r="W25" s="762" t="str">
        <f>AC10</f>
        <v>на  2024 год
(на текущий 
финансовый год)</v>
      </c>
      <c r="X25" s="768"/>
      <c r="Y25" s="768"/>
      <c r="Z25" s="768"/>
      <c r="AA25" s="763"/>
      <c r="AB25" s="762" t="str">
        <f>AK10</f>
        <v>на  2025 год 
(на первый год 
планового периода)</v>
      </c>
      <c r="AC25" s="768"/>
      <c r="AD25" s="768"/>
      <c r="AE25" s="768"/>
      <c r="AF25" s="763"/>
      <c r="AG25" s="762" t="str">
        <f>AS10</f>
        <v>на  2026 год 
(на второй год 
планового периода)</v>
      </c>
      <c r="AH25" s="768"/>
      <c r="AI25" s="768"/>
      <c r="AJ25" s="768"/>
      <c r="AK25" s="763"/>
      <c r="AL25" s="762" t="str">
        <f>W25</f>
        <v>на  2024 год
(на текущий 
финансовый год)</v>
      </c>
      <c r="AM25" s="768"/>
      <c r="AN25" s="768"/>
      <c r="AO25" s="768"/>
      <c r="AP25" s="763"/>
      <c r="AQ25" s="762" t="str">
        <f>AB25</f>
        <v>на  2025 год 
(на первый год 
планового периода)</v>
      </c>
      <c r="AR25" s="768"/>
      <c r="AS25" s="768"/>
      <c r="AT25" s="768"/>
      <c r="AU25" s="763"/>
      <c r="AV25" s="762" t="str">
        <f>AG25</f>
        <v>на  2026 год 
(на второй год 
планового периода)</v>
      </c>
      <c r="AW25" s="768"/>
      <c r="AX25" s="768"/>
      <c r="AY25" s="768"/>
      <c r="AZ25" s="768"/>
    </row>
    <row r="26" spans="1:52" ht="46.5" customHeight="1" x14ac:dyDescent="0.25">
      <c r="B26" s="754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66"/>
      <c r="V26" s="767"/>
      <c r="W26" s="766"/>
      <c r="X26" s="769"/>
      <c r="Y26" s="769"/>
      <c r="Z26" s="769"/>
      <c r="AA26" s="767"/>
      <c r="AB26" s="766"/>
      <c r="AC26" s="769"/>
      <c r="AD26" s="769"/>
      <c r="AE26" s="769"/>
      <c r="AF26" s="767"/>
      <c r="AG26" s="766"/>
      <c r="AH26" s="769"/>
      <c r="AI26" s="769"/>
      <c r="AJ26" s="769"/>
      <c r="AK26" s="767"/>
      <c r="AL26" s="766"/>
      <c r="AM26" s="769"/>
      <c r="AN26" s="769"/>
      <c r="AO26" s="769"/>
      <c r="AP26" s="767"/>
      <c r="AQ26" s="766"/>
      <c r="AR26" s="769"/>
      <c r="AS26" s="769"/>
      <c r="AT26" s="769"/>
      <c r="AU26" s="767"/>
      <c r="AV26" s="766"/>
      <c r="AW26" s="769"/>
      <c r="AX26" s="769"/>
      <c r="AY26" s="769"/>
      <c r="AZ26" s="769"/>
    </row>
    <row r="27" spans="1:52" ht="15" customHeight="1" thickBot="1" x14ac:dyDescent="0.3">
      <c r="B27" s="754">
        <v>1</v>
      </c>
      <c r="C27" s="755"/>
      <c r="D27" s="755">
        <v>2</v>
      </c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62">
        <v>3</v>
      </c>
      <c r="V27" s="763"/>
      <c r="W27" s="762">
        <v>4</v>
      </c>
      <c r="X27" s="768"/>
      <c r="Y27" s="768"/>
      <c r="Z27" s="768"/>
      <c r="AA27" s="763"/>
      <c r="AB27" s="762">
        <v>5</v>
      </c>
      <c r="AC27" s="768"/>
      <c r="AD27" s="768"/>
      <c r="AE27" s="768"/>
      <c r="AF27" s="763"/>
      <c r="AG27" s="762">
        <v>6</v>
      </c>
      <c r="AH27" s="768"/>
      <c r="AI27" s="768"/>
      <c r="AJ27" s="768"/>
      <c r="AK27" s="763"/>
      <c r="AL27" s="762">
        <v>7</v>
      </c>
      <c r="AM27" s="768"/>
      <c r="AN27" s="768"/>
      <c r="AO27" s="768"/>
      <c r="AP27" s="763"/>
      <c r="AQ27" s="762">
        <v>8</v>
      </c>
      <c r="AR27" s="768"/>
      <c r="AS27" s="768"/>
      <c r="AT27" s="768"/>
      <c r="AU27" s="763"/>
      <c r="AV27" s="762">
        <v>9</v>
      </c>
      <c r="AW27" s="768"/>
      <c r="AX27" s="768"/>
      <c r="AY27" s="768"/>
      <c r="AZ27" s="768"/>
    </row>
    <row r="28" spans="1:52" ht="31.5" customHeight="1" x14ac:dyDescent="0.25">
      <c r="B28" s="754">
        <v>1</v>
      </c>
      <c r="C28" s="755"/>
      <c r="D28" s="770" t="s">
        <v>33</v>
      </c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1"/>
      <c r="U28" s="546" t="s">
        <v>221</v>
      </c>
      <c r="V28" s="548"/>
      <c r="W28" s="792" t="s">
        <v>30</v>
      </c>
      <c r="X28" s="793"/>
      <c r="Y28" s="793"/>
      <c r="Z28" s="793"/>
      <c r="AA28" s="794"/>
      <c r="AB28" s="792" t="s">
        <v>30</v>
      </c>
      <c r="AC28" s="793"/>
      <c r="AD28" s="793"/>
      <c r="AE28" s="793"/>
      <c r="AF28" s="794"/>
      <c r="AG28" s="792" t="s">
        <v>30</v>
      </c>
      <c r="AH28" s="793"/>
      <c r="AI28" s="793"/>
      <c r="AJ28" s="793"/>
      <c r="AK28" s="794"/>
      <c r="AL28" s="795">
        <f>+AL29</f>
        <v>398666.87299999996</v>
      </c>
      <c r="AM28" s="796"/>
      <c r="AN28" s="796"/>
      <c r="AO28" s="796"/>
      <c r="AP28" s="797"/>
      <c r="AQ28" s="795">
        <f>+AQ29</f>
        <v>202950</v>
      </c>
      <c r="AR28" s="796"/>
      <c r="AS28" s="796"/>
      <c r="AT28" s="796"/>
      <c r="AU28" s="797"/>
      <c r="AV28" s="795">
        <f>+AV29</f>
        <v>202950</v>
      </c>
      <c r="AW28" s="796"/>
      <c r="AX28" s="796"/>
      <c r="AY28" s="796"/>
      <c r="AZ28" s="798"/>
    </row>
    <row r="29" spans="1:52" ht="75" customHeight="1" x14ac:dyDescent="0.25">
      <c r="B29" s="754" t="s">
        <v>35</v>
      </c>
      <c r="C29" s="755"/>
      <c r="D29" s="772" t="s">
        <v>208</v>
      </c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3"/>
      <c r="U29" s="464" t="s">
        <v>222</v>
      </c>
      <c r="V29" s="466"/>
      <c r="W29" s="789">
        <v>1812122.15</v>
      </c>
      <c r="X29" s="790"/>
      <c r="Y29" s="790"/>
      <c r="Z29" s="790"/>
      <c r="AA29" s="791"/>
      <c r="AB29" s="789">
        <v>922500</v>
      </c>
      <c r="AC29" s="790"/>
      <c r="AD29" s="790"/>
      <c r="AE29" s="790"/>
      <c r="AF29" s="791"/>
      <c r="AG29" s="789">
        <v>922500</v>
      </c>
      <c r="AH29" s="790"/>
      <c r="AI29" s="790"/>
      <c r="AJ29" s="790"/>
      <c r="AK29" s="791"/>
      <c r="AL29" s="789">
        <f>+W29*22%</f>
        <v>398666.87299999996</v>
      </c>
      <c r="AM29" s="790"/>
      <c r="AN29" s="790"/>
      <c r="AO29" s="790"/>
      <c r="AP29" s="791"/>
      <c r="AQ29" s="789">
        <f>+AB29*22%</f>
        <v>202950</v>
      </c>
      <c r="AR29" s="790"/>
      <c r="AS29" s="790"/>
      <c r="AT29" s="790"/>
      <c r="AU29" s="791"/>
      <c r="AV29" s="789">
        <f>+AG29*22%</f>
        <v>202950</v>
      </c>
      <c r="AW29" s="790"/>
      <c r="AX29" s="790"/>
      <c r="AY29" s="790"/>
      <c r="AZ29" s="791"/>
    </row>
    <row r="30" spans="1:52" ht="45" hidden="1" customHeight="1" x14ac:dyDescent="0.25">
      <c r="B30" s="754" t="s">
        <v>36</v>
      </c>
      <c r="C30" s="755"/>
      <c r="D30" s="772" t="s">
        <v>209</v>
      </c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3"/>
      <c r="U30" s="464" t="s">
        <v>227</v>
      </c>
      <c r="V30" s="466"/>
      <c r="W30" s="758"/>
      <c r="X30" s="759"/>
      <c r="Y30" s="759"/>
      <c r="Z30" s="759"/>
      <c r="AA30" s="760"/>
      <c r="AB30" s="758"/>
      <c r="AC30" s="759"/>
      <c r="AD30" s="759"/>
      <c r="AE30" s="759"/>
      <c r="AF30" s="760"/>
      <c r="AG30" s="758"/>
      <c r="AH30" s="759"/>
      <c r="AI30" s="759"/>
      <c r="AJ30" s="759"/>
      <c r="AK30" s="760"/>
      <c r="AL30" s="758"/>
      <c r="AM30" s="759"/>
      <c r="AN30" s="759"/>
      <c r="AO30" s="759"/>
      <c r="AP30" s="760"/>
      <c r="AQ30" s="758"/>
      <c r="AR30" s="759"/>
      <c r="AS30" s="759"/>
      <c r="AT30" s="759"/>
      <c r="AU30" s="760"/>
      <c r="AV30" s="758"/>
      <c r="AW30" s="759"/>
      <c r="AX30" s="759"/>
      <c r="AY30" s="759"/>
      <c r="AZ30" s="761"/>
    </row>
    <row r="31" spans="1:52" ht="61.5" hidden="1" customHeight="1" x14ac:dyDescent="0.25">
      <c r="B31" s="754" t="s">
        <v>37</v>
      </c>
      <c r="C31" s="755"/>
      <c r="D31" s="772" t="s">
        <v>38</v>
      </c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3"/>
      <c r="U31" s="464" t="s">
        <v>228</v>
      </c>
      <c r="V31" s="466"/>
      <c r="W31" s="758" t="s">
        <v>30</v>
      </c>
      <c r="X31" s="759"/>
      <c r="Y31" s="759"/>
      <c r="Z31" s="759"/>
      <c r="AA31" s="760"/>
      <c r="AB31" s="758" t="s">
        <v>30</v>
      </c>
      <c r="AC31" s="759"/>
      <c r="AD31" s="759"/>
      <c r="AE31" s="759"/>
      <c r="AF31" s="760"/>
      <c r="AG31" s="758" t="s">
        <v>30</v>
      </c>
      <c r="AH31" s="759"/>
      <c r="AI31" s="759"/>
      <c r="AJ31" s="759"/>
      <c r="AK31" s="760"/>
      <c r="AL31" s="758"/>
      <c r="AM31" s="759"/>
      <c r="AN31" s="759"/>
      <c r="AO31" s="759"/>
      <c r="AP31" s="760"/>
      <c r="AQ31" s="758"/>
      <c r="AR31" s="759"/>
      <c r="AS31" s="759"/>
      <c r="AT31" s="759"/>
      <c r="AU31" s="760"/>
      <c r="AV31" s="758"/>
      <c r="AW31" s="759"/>
      <c r="AX31" s="759"/>
      <c r="AY31" s="759"/>
      <c r="AZ31" s="761"/>
    </row>
    <row r="32" spans="1:52" ht="33" hidden="1" customHeight="1" x14ac:dyDescent="0.25">
      <c r="B32" s="754" t="s">
        <v>39</v>
      </c>
      <c r="C32" s="755"/>
      <c r="D32" s="756" t="s">
        <v>210</v>
      </c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7"/>
      <c r="U32" s="464" t="s">
        <v>229</v>
      </c>
      <c r="V32" s="466"/>
      <c r="W32" s="758"/>
      <c r="X32" s="759"/>
      <c r="Y32" s="759"/>
      <c r="Z32" s="759"/>
      <c r="AA32" s="760"/>
      <c r="AB32" s="758"/>
      <c r="AC32" s="759"/>
      <c r="AD32" s="759"/>
      <c r="AE32" s="759"/>
      <c r="AF32" s="760"/>
      <c r="AG32" s="758"/>
      <c r="AH32" s="759"/>
      <c r="AI32" s="759"/>
      <c r="AJ32" s="759"/>
      <c r="AK32" s="760"/>
      <c r="AL32" s="758"/>
      <c r="AM32" s="759"/>
      <c r="AN32" s="759"/>
      <c r="AO32" s="759"/>
      <c r="AP32" s="760"/>
      <c r="AQ32" s="758"/>
      <c r="AR32" s="759"/>
      <c r="AS32" s="759"/>
      <c r="AT32" s="759"/>
      <c r="AU32" s="760"/>
      <c r="AV32" s="758"/>
      <c r="AW32" s="759"/>
      <c r="AX32" s="759"/>
      <c r="AY32" s="759"/>
      <c r="AZ32" s="761"/>
    </row>
    <row r="33" spans="1:52" ht="20.25" hidden="1" customHeight="1" x14ac:dyDescent="0.25">
      <c r="B33" s="759" t="s">
        <v>40</v>
      </c>
      <c r="C33" s="760"/>
      <c r="D33" s="756" t="s">
        <v>505</v>
      </c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7"/>
      <c r="U33" s="464" t="s">
        <v>230</v>
      </c>
      <c r="V33" s="466"/>
      <c r="W33" s="758"/>
      <c r="X33" s="759"/>
      <c r="Y33" s="759"/>
      <c r="Z33" s="759"/>
      <c r="AA33" s="760"/>
      <c r="AB33" s="758"/>
      <c r="AC33" s="759"/>
      <c r="AD33" s="759"/>
      <c r="AE33" s="759"/>
      <c r="AF33" s="760"/>
      <c r="AG33" s="758"/>
      <c r="AH33" s="759"/>
      <c r="AI33" s="759"/>
      <c r="AJ33" s="759"/>
      <c r="AK33" s="760"/>
      <c r="AL33" s="758"/>
      <c r="AM33" s="759"/>
      <c r="AN33" s="759"/>
      <c r="AO33" s="759"/>
      <c r="AP33" s="760"/>
      <c r="AQ33" s="758"/>
      <c r="AR33" s="759"/>
      <c r="AS33" s="759"/>
      <c r="AT33" s="759"/>
      <c r="AU33" s="760"/>
      <c r="AV33" s="758"/>
      <c r="AW33" s="759"/>
      <c r="AX33" s="759"/>
      <c r="AY33" s="759"/>
      <c r="AZ33" s="761"/>
    </row>
    <row r="34" spans="1:52" ht="55.5" customHeight="1" x14ac:dyDescent="0.25">
      <c r="B34" s="754" t="s">
        <v>41</v>
      </c>
      <c r="C34" s="755"/>
      <c r="D34" s="772" t="s">
        <v>42</v>
      </c>
      <c r="E34" s="772"/>
      <c r="F34" s="772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3"/>
      <c r="U34" s="464" t="s">
        <v>231</v>
      </c>
      <c r="V34" s="466"/>
      <c r="W34" s="758" t="s">
        <v>30</v>
      </c>
      <c r="X34" s="759"/>
      <c r="Y34" s="759"/>
      <c r="Z34" s="759"/>
      <c r="AA34" s="760"/>
      <c r="AB34" s="758" t="s">
        <v>30</v>
      </c>
      <c r="AC34" s="759"/>
      <c r="AD34" s="759"/>
      <c r="AE34" s="759"/>
      <c r="AF34" s="760"/>
      <c r="AG34" s="758" t="s">
        <v>30</v>
      </c>
      <c r="AH34" s="759"/>
      <c r="AI34" s="759"/>
      <c r="AJ34" s="759"/>
      <c r="AK34" s="760"/>
      <c r="AL34" s="758"/>
      <c r="AM34" s="759"/>
      <c r="AN34" s="759"/>
      <c r="AO34" s="759"/>
      <c r="AP34" s="760"/>
      <c r="AQ34" s="758"/>
      <c r="AR34" s="759"/>
      <c r="AS34" s="759"/>
      <c r="AT34" s="759"/>
      <c r="AU34" s="760"/>
      <c r="AV34" s="758"/>
      <c r="AW34" s="759"/>
      <c r="AX34" s="759"/>
      <c r="AY34" s="759"/>
      <c r="AZ34" s="761"/>
    </row>
    <row r="35" spans="1:52" ht="33" hidden="1" customHeight="1" x14ac:dyDescent="0.25">
      <c r="B35" s="754" t="s">
        <v>43</v>
      </c>
      <c r="C35" s="755"/>
      <c r="D35" s="756" t="s">
        <v>211</v>
      </c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7"/>
      <c r="U35" s="464" t="s">
        <v>232</v>
      </c>
      <c r="V35" s="466"/>
      <c r="W35" s="758"/>
      <c r="X35" s="759"/>
      <c r="Y35" s="759"/>
      <c r="Z35" s="759"/>
      <c r="AA35" s="760"/>
      <c r="AB35" s="758"/>
      <c r="AC35" s="759"/>
      <c r="AD35" s="759"/>
      <c r="AE35" s="759"/>
      <c r="AF35" s="760"/>
      <c r="AG35" s="758"/>
      <c r="AH35" s="759"/>
      <c r="AI35" s="759"/>
      <c r="AJ35" s="759"/>
      <c r="AK35" s="760"/>
      <c r="AL35" s="758"/>
      <c r="AM35" s="759"/>
      <c r="AN35" s="759"/>
      <c r="AO35" s="759"/>
      <c r="AP35" s="760"/>
      <c r="AQ35" s="758"/>
      <c r="AR35" s="759"/>
      <c r="AS35" s="759"/>
      <c r="AT35" s="759"/>
      <c r="AU35" s="760"/>
      <c r="AV35" s="758"/>
      <c r="AW35" s="759"/>
      <c r="AX35" s="759"/>
      <c r="AY35" s="759"/>
      <c r="AZ35" s="761"/>
    </row>
    <row r="36" spans="1:52" ht="18" hidden="1" customHeight="1" x14ac:dyDescent="0.25">
      <c r="B36" s="754" t="s">
        <v>44</v>
      </c>
      <c r="C36" s="755"/>
      <c r="D36" s="756" t="s">
        <v>505</v>
      </c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7"/>
      <c r="U36" s="464" t="s">
        <v>233</v>
      </c>
      <c r="V36" s="466"/>
      <c r="W36" s="758"/>
      <c r="X36" s="759"/>
      <c r="Y36" s="759"/>
      <c r="Z36" s="759"/>
      <c r="AA36" s="760"/>
      <c r="AB36" s="758"/>
      <c r="AC36" s="759"/>
      <c r="AD36" s="759"/>
      <c r="AE36" s="759"/>
      <c r="AF36" s="760"/>
      <c r="AG36" s="758"/>
      <c r="AH36" s="759"/>
      <c r="AI36" s="759"/>
      <c r="AJ36" s="759"/>
      <c r="AK36" s="760"/>
      <c r="AL36" s="758"/>
      <c r="AM36" s="759"/>
      <c r="AN36" s="759"/>
      <c r="AO36" s="759"/>
      <c r="AP36" s="760"/>
      <c r="AQ36" s="758"/>
      <c r="AR36" s="759"/>
      <c r="AS36" s="759"/>
      <c r="AT36" s="759"/>
      <c r="AU36" s="760"/>
      <c r="AV36" s="758"/>
      <c r="AW36" s="759"/>
      <c r="AX36" s="759"/>
      <c r="AY36" s="759"/>
      <c r="AZ36" s="761"/>
    </row>
    <row r="37" spans="1:52" ht="13.5" customHeight="1" x14ac:dyDescent="0.25">
      <c r="A37" s="467"/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</row>
    <row r="38" spans="1:52" ht="11.25" customHeight="1" x14ac:dyDescent="0.25">
      <c r="B38" s="754" t="s">
        <v>21</v>
      </c>
      <c r="C38" s="755"/>
      <c r="D38" s="755" t="s">
        <v>3</v>
      </c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62" t="s">
        <v>4</v>
      </c>
      <c r="V38" s="763"/>
      <c r="W38" s="762" t="s">
        <v>31</v>
      </c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3"/>
      <c r="AL38" s="762" t="s">
        <v>32</v>
      </c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</row>
    <row r="39" spans="1:52" ht="27" customHeight="1" x14ac:dyDescent="0.25">
      <c r="B39" s="754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64"/>
      <c r="V39" s="765"/>
      <c r="W39" s="766"/>
      <c r="X39" s="769"/>
      <c r="Y39" s="769"/>
      <c r="Z39" s="769"/>
      <c r="AA39" s="769"/>
      <c r="AB39" s="769"/>
      <c r="AC39" s="769"/>
      <c r="AD39" s="769"/>
      <c r="AE39" s="769"/>
      <c r="AF39" s="769"/>
      <c r="AG39" s="769"/>
      <c r="AH39" s="769"/>
      <c r="AI39" s="769"/>
      <c r="AJ39" s="769"/>
      <c r="AK39" s="767"/>
      <c r="AL39" s="766"/>
      <c r="AM39" s="769"/>
      <c r="AN39" s="769"/>
      <c r="AO39" s="769"/>
      <c r="AP39" s="769"/>
      <c r="AQ39" s="769"/>
      <c r="AR39" s="769"/>
      <c r="AS39" s="769"/>
      <c r="AT39" s="769"/>
      <c r="AU39" s="769"/>
      <c r="AV39" s="769"/>
      <c r="AW39" s="769"/>
      <c r="AX39" s="769"/>
      <c r="AY39" s="769"/>
      <c r="AZ39" s="769"/>
    </row>
    <row r="40" spans="1:52" ht="24" customHeight="1" x14ac:dyDescent="0.25">
      <c r="B40" s="754"/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64"/>
      <c r="V40" s="765"/>
      <c r="W40" s="762" t="str">
        <f>W25</f>
        <v>на  2024 год
(на текущий 
финансовый год)</v>
      </c>
      <c r="X40" s="768"/>
      <c r="Y40" s="768"/>
      <c r="Z40" s="768"/>
      <c r="AA40" s="763"/>
      <c r="AB40" s="762" t="str">
        <f>AB25</f>
        <v>на  2025 год 
(на первый год 
планового периода)</v>
      </c>
      <c r="AC40" s="768"/>
      <c r="AD40" s="768"/>
      <c r="AE40" s="768"/>
      <c r="AF40" s="763"/>
      <c r="AG40" s="762" t="str">
        <f>AG25</f>
        <v>на  2026 год 
(на второй год 
планового периода)</v>
      </c>
      <c r="AH40" s="768"/>
      <c r="AI40" s="768"/>
      <c r="AJ40" s="768"/>
      <c r="AK40" s="763"/>
      <c r="AL40" s="762" t="str">
        <f>AL25</f>
        <v>на  2024 год
(на текущий 
финансовый год)</v>
      </c>
      <c r="AM40" s="768"/>
      <c r="AN40" s="768"/>
      <c r="AO40" s="768"/>
      <c r="AP40" s="763"/>
      <c r="AQ40" s="762" t="str">
        <f>AQ25</f>
        <v>на  2025 год 
(на первый год 
планового периода)</v>
      </c>
      <c r="AR40" s="768"/>
      <c r="AS40" s="768"/>
      <c r="AT40" s="768"/>
      <c r="AU40" s="763"/>
      <c r="AV40" s="762" t="str">
        <f>AV25</f>
        <v>на  2026 год 
(на второй год 
планового периода)</v>
      </c>
      <c r="AW40" s="768"/>
      <c r="AX40" s="768"/>
      <c r="AY40" s="768"/>
      <c r="AZ40" s="768"/>
    </row>
    <row r="41" spans="1:52" ht="54.75" customHeight="1" x14ac:dyDescent="0.25">
      <c r="B41" s="754"/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5"/>
      <c r="U41" s="766"/>
      <c r="V41" s="767"/>
      <c r="W41" s="766"/>
      <c r="X41" s="769"/>
      <c r="Y41" s="769"/>
      <c r="Z41" s="769"/>
      <c r="AA41" s="767"/>
      <c r="AB41" s="766"/>
      <c r="AC41" s="769"/>
      <c r="AD41" s="769"/>
      <c r="AE41" s="769"/>
      <c r="AF41" s="767"/>
      <c r="AG41" s="766"/>
      <c r="AH41" s="769"/>
      <c r="AI41" s="769"/>
      <c r="AJ41" s="769"/>
      <c r="AK41" s="767"/>
      <c r="AL41" s="766"/>
      <c r="AM41" s="769"/>
      <c r="AN41" s="769"/>
      <c r="AO41" s="769"/>
      <c r="AP41" s="767"/>
      <c r="AQ41" s="766"/>
      <c r="AR41" s="769"/>
      <c r="AS41" s="769"/>
      <c r="AT41" s="769"/>
      <c r="AU41" s="767"/>
      <c r="AV41" s="766"/>
      <c r="AW41" s="769"/>
      <c r="AX41" s="769"/>
      <c r="AY41" s="769"/>
      <c r="AZ41" s="769"/>
    </row>
    <row r="42" spans="1:52" ht="15" customHeight="1" x14ac:dyDescent="0.25">
      <c r="B42" s="754">
        <v>1</v>
      </c>
      <c r="C42" s="755"/>
      <c r="D42" s="755">
        <v>2</v>
      </c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755"/>
      <c r="R42" s="755"/>
      <c r="S42" s="755"/>
      <c r="T42" s="755"/>
      <c r="U42" s="762">
        <v>3</v>
      </c>
      <c r="V42" s="763"/>
      <c r="W42" s="762">
        <v>4</v>
      </c>
      <c r="X42" s="768"/>
      <c r="Y42" s="768"/>
      <c r="Z42" s="768"/>
      <c r="AA42" s="763"/>
      <c r="AB42" s="762">
        <v>5</v>
      </c>
      <c r="AC42" s="768"/>
      <c r="AD42" s="768"/>
      <c r="AE42" s="768"/>
      <c r="AF42" s="763"/>
      <c r="AG42" s="762">
        <v>6</v>
      </c>
      <c r="AH42" s="768"/>
      <c r="AI42" s="768"/>
      <c r="AJ42" s="768"/>
      <c r="AK42" s="763"/>
      <c r="AL42" s="762">
        <v>7</v>
      </c>
      <c r="AM42" s="768"/>
      <c r="AN42" s="768"/>
      <c r="AO42" s="768"/>
      <c r="AP42" s="763"/>
      <c r="AQ42" s="762">
        <v>8</v>
      </c>
      <c r="AR42" s="768"/>
      <c r="AS42" s="768"/>
      <c r="AT42" s="768"/>
      <c r="AU42" s="763"/>
      <c r="AV42" s="762">
        <v>9</v>
      </c>
      <c r="AW42" s="768"/>
      <c r="AX42" s="768"/>
      <c r="AY42" s="768"/>
      <c r="AZ42" s="768"/>
    </row>
    <row r="43" spans="1:52" ht="61.5" customHeight="1" x14ac:dyDescent="0.25">
      <c r="B43" s="754">
        <v>2</v>
      </c>
      <c r="C43" s="755"/>
      <c r="D43" s="770" t="s">
        <v>45</v>
      </c>
      <c r="E43" s="770"/>
      <c r="F43" s="770"/>
      <c r="G43" s="770"/>
      <c r="H43" s="770"/>
      <c r="I43" s="770"/>
      <c r="J43" s="770"/>
      <c r="K43" s="770"/>
      <c r="L43" s="770"/>
      <c r="M43" s="770"/>
      <c r="N43" s="770"/>
      <c r="O43" s="770"/>
      <c r="P43" s="770"/>
      <c r="Q43" s="770"/>
      <c r="R43" s="770"/>
      <c r="S43" s="770"/>
      <c r="T43" s="771"/>
      <c r="U43" s="464" t="s">
        <v>224</v>
      </c>
      <c r="V43" s="466"/>
      <c r="W43" s="758" t="s">
        <v>30</v>
      </c>
      <c r="X43" s="759"/>
      <c r="Y43" s="759"/>
      <c r="Z43" s="759"/>
      <c r="AA43" s="760"/>
      <c r="AB43" s="758" t="s">
        <v>30</v>
      </c>
      <c r="AC43" s="759"/>
      <c r="AD43" s="759"/>
      <c r="AE43" s="759"/>
      <c r="AF43" s="760"/>
      <c r="AG43" s="758" t="s">
        <v>30</v>
      </c>
      <c r="AH43" s="759"/>
      <c r="AI43" s="759"/>
      <c r="AJ43" s="759"/>
      <c r="AK43" s="760"/>
      <c r="AL43" s="784">
        <f>+AL44</f>
        <v>52551.542349999996</v>
      </c>
      <c r="AM43" s="785"/>
      <c r="AN43" s="785"/>
      <c r="AO43" s="785"/>
      <c r="AP43" s="786"/>
      <c r="AQ43" s="784">
        <f>+AQ44</f>
        <v>26752.499999999996</v>
      </c>
      <c r="AR43" s="785"/>
      <c r="AS43" s="785"/>
      <c r="AT43" s="785"/>
      <c r="AU43" s="786"/>
      <c r="AV43" s="784">
        <f>+AV44</f>
        <v>26752.499999999996</v>
      </c>
      <c r="AW43" s="785"/>
      <c r="AX43" s="785"/>
      <c r="AY43" s="785"/>
      <c r="AZ43" s="787"/>
    </row>
    <row r="44" spans="1:52" ht="76.5" customHeight="1" x14ac:dyDescent="0.25">
      <c r="B44" s="754" t="s">
        <v>46</v>
      </c>
      <c r="C44" s="755"/>
      <c r="D44" s="772" t="s">
        <v>212</v>
      </c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3"/>
      <c r="U44" s="464" t="s">
        <v>225</v>
      </c>
      <c r="V44" s="466"/>
      <c r="W44" s="788">
        <f>W29</f>
        <v>1812122.15</v>
      </c>
      <c r="X44" s="759"/>
      <c r="Y44" s="759"/>
      <c r="Z44" s="759"/>
      <c r="AA44" s="760"/>
      <c r="AB44" s="788">
        <f>AB29</f>
        <v>922500</v>
      </c>
      <c r="AC44" s="759"/>
      <c r="AD44" s="759"/>
      <c r="AE44" s="759"/>
      <c r="AF44" s="760"/>
      <c r="AG44" s="788">
        <f>AG29</f>
        <v>922500</v>
      </c>
      <c r="AH44" s="759"/>
      <c r="AI44" s="759"/>
      <c r="AJ44" s="759"/>
      <c r="AK44" s="760"/>
      <c r="AL44" s="789">
        <f>+W44*2.9%</f>
        <v>52551.542349999996</v>
      </c>
      <c r="AM44" s="790"/>
      <c r="AN44" s="790"/>
      <c r="AO44" s="790"/>
      <c r="AP44" s="791"/>
      <c r="AQ44" s="789">
        <f>+AB44*2.9%</f>
        <v>26752.499999999996</v>
      </c>
      <c r="AR44" s="790"/>
      <c r="AS44" s="790"/>
      <c r="AT44" s="790"/>
      <c r="AU44" s="791"/>
      <c r="AV44" s="789">
        <f>+AG44*2.9%</f>
        <v>26752.499999999996</v>
      </c>
      <c r="AW44" s="790"/>
      <c r="AX44" s="790"/>
      <c r="AY44" s="790"/>
      <c r="AZ44" s="791"/>
    </row>
    <row r="45" spans="1:52" ht="117.75" hidden="1" customHeight="1" x14ac:dyDescent="0.25">
      <c r="B45" s="754" t="s">
        <v>47</v>
      </c>
      <c r="C45" s="755"/>
      <c r="D45" s="772" t="s">
        <v>213</v>
      </c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3"/>
      <c r="U45" s="464" t="s">
        <v>234</v>
      </c>
      <c r="V45" s="466"/>
      <c r="W45" s="758"/>
      <c r="X45" s="759"/>
      <c r="Y45" s="759"/>
      <c r="Z45" s="759"/>
      <c r="AA45" s="760"/>
      <c r="AB45" s="758"/>
      <c r="AC45" s="759"/>
      <c r="AD45" s="759"/>
      <c r="AE45" s="759"/>
      <c r="AF45" s="760"/>
      <c r="AG45" s="758"/>
      <c r="AH45" s="759"/>
      <c r="AI45" s="759"/>
      <c r="AJ45" s="759"/>
      <c r="AK45" s="760"/>
      <c r="AL45" s="758"/>
      <c r="AM45" s="759"/>
      <c r="AN45" s="759"/>
      <c r="AO45" s="759"/>
      <c r="AP45" s="760"/>
      <c r="AQ45" s="758"/>
      <c r="AR45" s="759"/>
      <c r="AS45" s="759"/>
      <c r="AT45" s="759"/>
      <c r="AU45" s="760"/>
      <c r="AV45" s="758"/>
      <c r="AW45" s="759"/>
      <c r="AX45" s="759"/>
      <c r="AY45" s="759"/>
      <c r="AZ45" s="761"/>
    </row>
    <row r="46" spans="1:52" ht="63.75" hidden="1" customHeight="1" x14ac:dyDescent="0.25">
      <c r="B46" s="754" t="s">
        <v>48</v>
      </c>
      <c r="C46" s="755"/>
      <c r="D46" s="772" t="s">
        <v>49</v>
      </c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3"/>
      <c r="U46" s="464" t="s">
        <v>235</v>
      </c>
      <c r="V46" s="466"/>
      <c r="W46" s="758" t="s">
        <v>30</v>
      </c>
      <c r="X46" s="759"/>
      <c r="Y46" s="759"/>
      <c r="Z46" s="759"/>
      <c r="AA46" s="760"/>
      <c r="AB46" s="758" t="s">
        <v>30</v>
      </c>
      <c r="AC46" s="759"/>
      <c r="AD46" s="759"/>
      <c r="AE46" s="759"/>
      <c r="AF46" s="760"/>
      <c r="AG46" s="758" t="s">
        <v>30</v>
      </c>
      <c r="AH46" s="759"/>
      <c r="AI46" s="759"/>
      <c r="AJ46" s="759"/>
      <c r="AK46" s="760"/>
      <c r="AL46" s="758"/>
      <c r="AM46" s="759"/>
      <c r="AN46" s="759"/>
      <c r="AO46" s="759"/>
      <c r="AP46" s="760"/>
      <c r="AQ46" s="758"/>
      <c r="AR46" s="759"/>
      <c r="AS46" s="759"/>
      <c r="AT46" s="759"/>
      <c r="AU46" s="760"/>
      <c r="AV46" s="758"/>
      <c r="AW46" s="759"/>
      <c r="AX46" s="759"/>
      <c r="AY46" s="759"/>
      <c r="AZ46" s="761"/>
    </row>
    <row r="47" spans="1:52" ht="36" hidden="1" customHeight="1" x14ac:dyDescent="0.25">
      <c r="B47" s="754" t="s">
        <v>50</v>
      </c>
      <c r="C47" s="755"/>
      <c r="D47" s="756" t="s">
        <v>506</v>
      </c>
      <c r="E47" s="756"/>
      <c r="F47" s="756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7"/>
      <c r="U47" s="464" t="s">
        <v>236</v>
      </c>
      <c r="V47" s="466"/>
      <c r="W47" s="758"/>
      <c r="X47" s="759"/>
      <c r="Y47" s="759"/>
      <c r="Z47" s="759"/>
      <c r="AA47" s="760"/>
      <c r="AB47" s="758"/>
      <c r="AC47" s="759"/>
      <c r="AD47" s="759"/>
      <c r="AE47" s="759"/>
      <c r="AF47" s="760"/>
      <c r="AG47" s="758"/>
      <c r="AH47" s="759"/>
      <c r="AI47" s="759"/>
      <c r="AJ47" s="759"/>
      <c r="AK47" s="760"/>
      <c r="AL47" s="758"/>
      <c r="AM47" s="759"/>
      <c r="AN47" s="759"/>
      <c r="AO47" s="759"/>
      <c r="AP47" s="760"/>
      <c r="AQ47" s="758"/>
      <c r="AR47" s="759"/>
      <c r="AS47" s="759"/>
      <c r="AT47" s="759"/>
      <c r="AU47" s="760"/>
      <c r="AV47" s="758"/>
      <c r="AW47" s="759"/>
      <c r="AX47" s="759"/>
      <c r="AY47" s="759"/>
      <c r="AZ47" s="761"/>
    </row>
    <row r="48" spans="1:52" ht="36.75" customHeight="1" x14ac:dyDescent="0.25">
      <c r="B48" s="754">
        <v>3</v>
      </c>
      <c r="C48" s="755"/>
      <c r="D48" s="770" t="s">
        <v>51</v>
      </c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1"/>
      <c r="U48" s="464" t="s">
        <v>237</v>
      </c>
      <c r="V48" s="466"/>
      <c r="W48" s="758" t="s">
        <v>30</v>
      </c>
      <c r="X48" s="759"/>
      <c r="Y48" s="759"/>
      <c r="Z48" s="759"/>
      <c r="AA48" s="760"/>
      <c r="AB48" s="758" t="s">
        <v>30</v>
      </c>
      <c r="AC48" s="759"/>
      <c r="AD48" s="759"/>
      <c r="AE48" s="759"/>
      <c r="AF48" s="760"/>
      <c r="AG48" s="758" t="s">
        <v>30</v>
      </c>
      <c r="AH48" s="759"/>
      <c r="AI48" s="759"/>
      <c r="AJ48" s="759"/>
      <c r="AK48" s="760"/>
      <c r="AL48" s="784">
        <f>+AL49</f>
        <v>93149.229649999994</v>
      </c>
      <c r="AM48" s="785"/>
      <c r="AN48" s="785"/>
      <c r="AO48" s="785"/>
      <c r="AP48" s="786"/>
      <c r="AQ48" s="784">
        <f>+AQ49</f>
        <v>47778.5</v>
      </c>
      <c r="AR48" s="785"/>
      <c r="AS48" s="785"/>
      <c r="AT48" s="785"/>
      <c r="AU48" s="786"/>
      <c r="AV48" s="784">
        <f>+AV49</f>
        <v>47778.5</v>
      </c>
      <c r="AW48" s="785"/>
      <c r="AX48" s="785"/>
      <c r="AY48" s="785"/>
      <c r="AZ48" s="787"/>
    </row>
    <row r="49" spans="1:53" ht="57.75" customHeight="1" x14ac:dyDescent="0.25">
      <c r="B49" s="754" t="s">
        <v>52</v>
      </c>
      <c r="C49" s="755"/>
      <c r="D49" s="772" t="s">
        <v>214</v>
      </c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3"/>
      <c r="U49" s="464" t="s">
        <v>238</v>
      </c>
      <c r="V49" s="466"/>
      <c r="W49" s="788">
        <f>W44</f>
        <v>1812122.15</v>
      </c>
      <c r="X49" s="759"/>
      <c r="Y49" s="759"/>
      <c r="Z49" s="759"/>
      <c r="AA49" s="760"/>
      <c r="AB49" s="788">
        <f>AB44</f>
        <v>922500</v>
      </c>
      <c r="AC49" s="759"/>
      <c r="AD49" s="759"/>
      <c r="AE49" s="759"/>
      <c r="AF49" s="760"/>
      <c r="AG49" s="788">
        <f>AG44</f>
        <v>922500</v>
      </c>
      <c r="AH49" s="759"/>
      <c r="AI49" s="759"/>
      <c r="AJ49" s="759"/>
      <c r="AK49" s="760"/>
      <c r="AL49" s="789">
        <f>+W49*5.1%+731</f>
        <v>93149.229649999994</v>
      </c>
      <c r="AM49" s="790"/>
      <c r="AN49" s="790"/>
      <c r="AO49" s="790"/>
      <c r="AP49" s="791"/>
      <c r="AQ49" s="789">
        <f>+AB49*5.1%+731</f>
        <v>47778.5</v>
      </c>
      <c r="AR49" s="790"/>
      <c r="AS49" s="790"/>
      <c r="AT49" s="790"/>
      <c r="AU49" s="791"/>
      <c r="AV49" s="789">
        <f>+AG49*5.1%+731</f>
        <v>47778.5</v>
      </c>
      <c r="AW49" s="790"/>
      <c r="AX49" s="790"/>
      <c r="AY49" s="790"/>
      <c r="AZ49" s="791"/>
    </row>
    <row r="50" spans="1:53" ht="48" hidden="1" customHeight="1" x14ac:dyDescent="0.25">
      <c r="B50" s="754" t="s">
        <v>53</v>
      </c>
      <c r="C50" s="755"/>
      <c r="D50" s="772" t="s">
        <v>54</v>
      </c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3"/>
      <c r="U50" s="464" t="s">
        <v>239</v>
      </c>
      <c r="V50" s="466"/>
      <c r="W50" s="758" t="s">
        <v>30</v>
      </c>
      <c r="X50" s="759"/>
      <c r="Y50" s="759"/>
      <c r="Z50" s="759"/>
      <c r="AA50" s="760"/>
      <c r="AB50" s="758" t="s">
        <v>30</v>
      </c>
      <c r="AC50" s="759"/>
      <c r="AD50" s="759"/>
      <c r="AE50" s="759"/>
      <c r="AF50" s="760"/>
      <c r="AG50" s="758" t="s">
        <v>30</v>
      </c>
      <c r="AH50" s="759"/>
      <c r="AI50" s="759"/>
      <c r="AJ50" s="759"/>
      <c r="AK50" s="760"/>
      <c r="AL50" s="758"/>
      <c r="AM50" s="759"/>
      <c r="AN50" s="759"/>
      <c r="AO50" s="759"/>
      <c r="AP50" s="760"/>
      <c r="AQ50" s="758"/>
      <c r="AR50" s="759"/>
      <c r="AS50" s="759"/>
      <c r="AT50" s="759"/>
      <c r="AU50" s="760"/>
      <c r="AV50" s="758"/>
      <c r="AW50" s="759"/>
      <c r="AX50" s="759"/>
      <c r="AY50" s="759"/>
      <c r="AZ50" s="761"/>
    </row>
    <row r="51" spans="1:53" ht="33" hidden="1" customHeight="1" x14ac:dyDescent="0.25">
      <c r="B51" s="754" t="s">
        <v>55</v>
      </c>
      <c r="C51" s="755"/>
      <c r="D51" s="756" t="s">
        <v>434</v>
      </c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7"/>
      <c r="U51" s="464" t="s">
        <v>240</v>
      </c>
      <c r="V51" s="466"/>
      <c r="W51" s="758"/>
      <c r="X51" s="759"/>
      <c r="Y51" s="759"/>
      <c r="Z51" s="759"/>
      <c r="AA51" s="760"/>
      <c r="AB51" s="758"/>
      <c r="AC51" s="759"/>
      <c r="AD51" s="759"/>
      <c r="AE51" s="759"/>
      <c r="AF51" s="760"/>
      <c r="AG51" s="758"/>
      <c r="AH51" s="759"/>
      <c r="AI51" s="759"/>
      <c r="AJ51" s="759"/>
      <c r="AK51" s="760"/>
      <c r="AL51" s="758"/>
      <c r="AM51" s="759"/>
      <c r="AN51" s="759"/>
      <c r="AO51" s="759"/>
      <c r="AP51" s="760"/>
      <c r="AQ51" s="758"/>
      <c r="AR51" s="759"/>
      <c r="AS51" s="759"/>
      <c r="AT51" s="759"/>
      <c r="AU51" s="760"/>
      <c r="AV51" s="758"/>
      <c r="AW51" s="759"/>
      <c r="AX51" s="759"/>
      <c r="AY51" s="759"/>
      <c r="AZ51" s="761"/>
    </row>
    <row r="52" spans="1:53" ht="69" customHeight="1" x14ac:dyDescent="0.25">
      <c r="B52" s="754">
        <v>4</v>
      </c>
      <c r="C52" s="755"/>
      <c r="D52" s="770" t="s">
        <v>247</v>
      </c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1"/>
      <c r="U52" s="464" t="s">
        <v>241</v>
      </c>
      <c r="V52" s="466"/>
      <c r="W52" s="758"/>
      <c r="X52" s="759"/>
      <c r="Y52" s="759"/>
      <c r="Z52" s="759"/>
      <c r="AA52" s="760"/>
      <c r="AB52" s="758"/>
      <c r="AC52" s="759"/>
      <c r="AD52" s="759"/>
      <c r="AE52" s="759"/>
      <c r="AF52" s="760"/>
      <c r="AG52" s="758"/>
      <c r="AH52" s="759"/>
      <c r="AI52" s="759"/>
      <c r="AJ52" s="759"/>
      <c r="AK52" s="760"/>
      <c r="AL52" s="784">
        <f>+AL53</f>
        <v>3624.2442999999998</v>
      </c>
      <c r="AM52" s="785"/>
      <c r="AN52" s="785"/>
      <c r="AO52" s="785"/>
      <c r="AP52" s="786"/>
      <c r="AQ52" s="784">
        <f>+AQ53</f>
        <v>1845</v>
      </c>
      <c r="AR52" s="785"/>
      <c r="AS52" s="785"/>
      <c r="AT52" s="785"/>
      <c r="AU52" s="786"/>
      <c r="AV52" s="784">
        <f>+AV53</f>
        <v>1845</v>
      </c>
      <c r="AW52" s="785"/>
      <c r="AX52" s="785"/>
      <c r="AY52" s="785"/>
      <c r="AZ52" s="787"/>
    </row>
    <row r="53" spans="1:53" ht="77.25" customHeight="1" x14ac:dyDescent="0.25">
      <c r="B53" s="754" t="s">
        <v>56</v>
      </c>
      <c r="C53" s="755"/>
      <c r="D53" s="772" t="s">
        <v>248</v>
      </c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3"/>
      <c r="U53" s="464" t="s">
        <v>242</v>
      </c>
      <c r="V53" s="466"/>
      <c r="W53" s="788">
        <f>W49</f>
        <v>1812122.15</v>
      </c>
      <c r="X53" s="759"/>
      <c r="Y53" s="759"/>
      <c r="Z53" s="759"/>
      <c r="AA53" s="760"/>
      <c r="AB53" s="788">
        <f>AB49</f>
        <v>922500</v>
      </c>
      <c r="AC53" s="759"/>
      <c r="AD53" s="759"/>
      <c r="AE53" s="759"/>
      <c r="AF53" s="760"/>
      <c r="AG53" s="788">
        <f>AG49</f>
        <v>922500</v>
      </c>
      <c r="AH53" s="759"/>
      <c r="AI53" s="759"/>
      <c r="AJ53" s="759"/>
      <c r="AK53" s="760"/>
      <c r="AL53" s="789">
        <f>+W53*0.2%</f>
        <v>3624.2442999999998</v>
      </c>
      <c r="AM53" s="790"/>
      <c r="AN53" s="790"/>
      <c r="AO53" s="790"/>
      <c r="AP53" s="791"/>
      <c r="AQ53" s="789">
        <f>+AB53*0.2%</f>
        <v>1845</v>
      </c>
      <c r="AR53" s="790"/>
      <c r="AS53" s="790"/>
      <c r="AT53" s="790"/>
      <c r="AU53" s="791"/>
      <c r="AV53" s="789">
        <f>+AG53*0.2%</f>
        <v>1845</v>
      </c>
      <c r="AW53" s="790"/>
      <c r="AX53" s="790"/>
      <c r="AY53" s="790"/>
      <c r="AZ53" s="791"/>
    </row>
    <row r="54" spans="1:53" ht="50.25" hidden="1" customHeight="1" x14ac:dyDescent="0.25">
      <c r="B54" s="754" t="s">
        <v>57</v>
      </c>
      <c r="C54" s="755"/>
      <c r="D54" s="772" t="s">
        <v>435</v>
      </c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3"/>
      <c r="U54" s="464" t="s">
        <v>243</v>
      </c>
      <c r="V54" s="466"/>
      <c r="W54" s="758"/>
      <c r="X54" s="759"/>
      <c r="Y54" s="759"/>
      <c r="Z54" s="759"/>
      <c r="AA54" s="760"/>
      <c r="AB54" s="758"/>
      <c r="AC54" s="759"/>
      <c r="AD54" s="759"/>
      <c r="AE54" s="759"/>
      <c r="AF54" s="760"/>
      <c r="AG54" s="758"/>
      <c r="AH54" s="759"/>
      <c r="AI54" s="759"/>
      <c r="AJ54" s="759"/>
      <c r="AK54" s="760"/>
      <c r="AL54" s="758"/>
      <c r="AM54" s="759"/>
      <c r="AN54" s="759"/>
      <c r="AO54" s="759"/>
      <c r="AP54" s="760"/>
      <c r="AQ54" s="758"/>
      <c r="AR54" s="759"/>
      <c r="AS54" s="759"/>
      <c r="AT54" s="759"/>
      <c r="AU54" s="760"/>
      <c r="AV54" s="758"/>
      <c r="AW54" s="759"/>
      <c r="AX54" s="759"/>
      <c r="AY54" s="759"/>
      <c r="AZ54" s="761"/>
    </row>
    <row r="55" spans="1:53" ht="51" customHeight="1" x14ac:dyDescent="0.25">
      <c r="B55" s="754">
        <v>5</v>
      </c>
      <c r="C55" s="755"/>
      <c r="D55" s="770" t="s">
        <v>309</v>
      </c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1"/>
      <c r="U55" s="464" t="s">
        <v>260</v>
      </c>
      <c r="V55" s="466"/>
      <c r="W55" s="758" t="s">
        <v>30</v>
      </c>
      <c r="X55" s="759"/>
      <c r="Y55" s="759"/>
      <c r="Z55" s="759"/>
      <c r="AA55" s="760"/>
      <c r="AB55" s="758" t="s">
        <v>30</v>
      </c>
      <c r="AC55" s="759"/>
      <c r="AD55" s="759"/>
      <c r="AE55" s="759"/>
      <c r="AF55" s="760"/>
      <c r="AG55" s="758" t="s">
        <v>30</v>
      </c>
      <c r="AH55" s="759"/>
      <c r="AI55" s="759"/>
      <c r="AJ55" s="759"/>
      <c r="AK55" s="760"/>
      <c r="AL55" s="758"/>
      <c r="AM55" s="759"/>
      <c r="AN55" s="759"/>
      <c r="AO55" s="759"/>
      <c r="AP55" s="760"/>
      <c r="AQ55" s="758"/>
      <c r="AR55" s="759"/>
      <c r="AS55" s="759"/>
      <c r="AT55" s="759"/>
      <c r="AU55" s="760"/>
      <c r="AV55" s="758"/>
      <c r="AW55" s="759"/>
      <c r="AX55" s="759"/>
      <c r="AY55" s="759"/>
      <c r="AZ55" s="761"/>
    </row>
    <row r="56" spans="1:53" ht="33.75" customHeight="1" x14ac:dyDescent="0.25">
      <c r="B56" s="754" t="s">
        <v>258</v>
      </c>
      <c r="C56" s="755"/>
      <c r="D56" s="772" t="s">
        <v>60</v>
      </c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3"/>
      <c r="U56" s="464" t="s">
        <v>261</v>
      </c>
      <c r="V56" s="466"/>
      <c r="W56" s="758" t="s">
        <v>30</v>
      </c>
      <c r="X56" s="759"/>
      <c r="Y56" s="759"/>
      <c r="Z56" s="759"/>
      <c r="AA56" s="760"/>
      <c r="AB56" s="758" t="s">
        <v>30</v>
      </c>
      <c r="AC56" s="759"/>
      <c r="AD56" s="759"/>
      <c r="AE56" s="759"/>
      <c r="AF56" s="760"/>
      <c r="AG56" s="758" t="s">
        <v>30</v>
      </c>
      <c r="AH56" s="759"/>
      <c r="AI56" s="759"/>
      <c r="AJ56" s="759"/>
      <c r="AK56" s="760"/>
      <c r="AL56" s="758"/>
      <c r="AM56" s="759"/>
      <c r="AN56" s="759"/>
      <c r="AO56" s="759"/>
      <c r="AP56" s="760"/>
      <c r="AQ56" s="758"/>
      <c r="AR56" s="759"/>
      <c r="AS56" s="759"/>
      <c r="AT56" s="759"/>
      <c r="AU56" s="760"/>
      <c r="AV56" s="758"/>
      <c r="AW56" s="759"/>
      <c r="AX56" s="759"/>
      <c r="AY56" s="759"/>
      <c r="AZ56" s="761"/>
    </row>
    <row r="57" spans="1:53" ht="33" customHeight="1" x14ac:dyDescent="0.25">
      <c r="B57" s="754" t="s">
        <v>259</v>
      </c>
      <c r="C57" s="755"/>
      <c r="D57" s="772" t="s">
        <v>61</v>
      </c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3"/>
      <c r="U57" s="464" t="s">
        <v>262</v>
      </c>
      <c r="V57" s="466"/>
      <c r="W57" s="758" t="s">
        <v>30</v>
      </c>
      <c r="X57" s="759"/>
      <c r="Y57" s="759"/>
      <c r="Z57" s="759"/>
      <c r="AA57" s="760"/>
      <c r="AB57" s="758" t="s">
        <v>30</v>
      </c>
      <c r="AC57" s="759"/>
      <c r="AD57" s="759"/>
      <c r="AE57" s="759"/>
      <c r="AF57" s="760"/>
      <c r="AG57" s="758" t="s">
        <v>30</v>
      </c>
      <c r="AH57" s="759"/>
      <c r="AI57" s="759"/>
      <c r="AJ57" s="759"/>
      <c r="AK57" s="760"/>
      <c r="AL57" s="758"/>
      <c r="AM57" s="759"/>
      <c r="AN57" s="759"/>
      <c r="AO57" s="759"/>
      <c r="AP57" s="760"/>
      <c r="AQ57" s="758"/>
      <c r="AR57" s="759"/>
      <c r="AS57" s="759"/>
      <c r="AT57" s="759"/>
      <c r="AU57" s="760"/>
      <c r="AV57" s="758"/>
      <c r="AW57" s="759"/>
      <c r="AX57" s="759"/>
      <c r="AY57" s="759"/>
      <c r="AZ57" s="761"/>
    </row>
    <row r="58" spans="1:53" ht="18" customHeight="1" thickBot="1" x14ac:dyDescent="0.3">
      <c r="B58" s="775" t="s">
        <v>114</v>
      </c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5"/>
      <c r="U58" s="555" t="s">
        <v>244</v>
      </c>
      <c r="V58" s="557"/>
      <c r="W58" s="776" t="s">
        <v>30</v>
      </c>
      <c r="X58" s="777"/>
      <c r="Y58" s="777"/>
      <c r="Z58" s="777"/>
      <c r="AA58" s="778"/>
      <c r="AB58" s="776" t="s">
        <v>30</v>
      </c>
      <c r="AC58" s="777"/>
      <c r="AD58" s="777"/>
      <c r="AE58" s="777"/>
      <c r="AF58" s="778"/>
      <c r="AG58" s="776" t="s">
        <v>30</v>
      </c>
      <c r="AH58" s="777"/>
      <c r="AI58" s="777"/>
      <c r="AJ58" s="777"/>
      <c r="AK58" s="778"/>
      <c r="AL58" s="779">
        <f>+AL43+AL48+AL52</f>
        <v>149325.01629999999</v>
      </c>
      <c r="AM58" s="780"/>
      <c r="AN58" s="780"/>
      <c r="AO58" s="780"/>
      <c r="AP58" s="781"/>
      <c r="AQ58" s="779">
        <f>+AQ43+AQ48+AQ52</f>
        <v>76376</v>
      </c>
      <c r="AR58" s="780"/>
      <c r="AS58" s="780"/>
      <c r="AT58" s="780"/>
      <c r="AU58" s="781"/>
      <c r="AV58" s="779">
        <f>+AV43+AV48+AV52</f>
        <v>76376</v>
      </c>
      <c r="AW58" s="780"/>
      <c r="AX58" s="780"/>
      <c r="AY58" s="780"/>
      <c r="AZ58" s="781"/>
    </row>
    <row r="59" spans="1:53" s="39" customFormat="1" ht="13.5" customHeight="1" x14ac:dyDescent="0.2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6"/>
      <c r="T59" s="86"/>
      <c r="U59" s="87"/>
      <c r="V59" s="87"/>
      <c r="W59" s="87"/>
      <c r="X59" s="87"/>
      <c r="Y59" s="87"/>
      <c r="Z59" s="87"/>
      <c r="AA59" s="87"/>
      <c r="AB59" s="87"/>
      <c r="AC59" s="88"/>
      <c r="AD59" s="88"/>
      <c r="AE59" s="88"/>
      <c r="AF59" s="88"/>
      <c r="AG59" s="88"/>
      <c r="AH59" s="88"/>
      <c r="AI59" s="88"/>
      <c r="AJ59" s="88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</row>
    <row r="60" spans="1:53" s="39" customFormat="1" ht="26.25" customHeight="1" x14ac:dyDescent="0.25">
      <c r="A60" s="72"/>
      <c r="B60" s="782" t="s">
        <v>507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783"/>
      <c r="AD60" s="783"/>
      <c r="AE60" s="783"/>
      <c r="AF60" s="783"/>
      <c r="AG60" s="783"/>
      <c r="AH60" s="783"/>
      <c r="AI60" s="783"/>
      <c r="AJ60" s="783"/>
      <c r="AK60" s="783"/>
      <c r="AL60" s="783"/>
      <c r="AM60" s="783"/>
      <c r="AN60" s="783"/>
      <c r="AO60" s="783"/>
      <c r="AP60" s="783"/>
      <c r="AQ60" s="783"/>
      <c r="AR60" s="783"/>
      <c r="AS60" s="783"/>
      <c r="AT60" s="783"/>
      <c r="AU60" s="783"/>
      <c r="AV60" s="783"/>
      <c r="AW60" s="783"/>
      <c r="AX60" s="783"/>
      <c r="AY60" s="783"/>
      <c r="AZ60" s="783"/>
      <c r="BA60" s="89"/>
    </row>
    <row r="61" spans="1:53" s="39" customFormat="1" ht="40.5" customHeight="1" x14ac:dyDescent="0.25">
      <c r="A61" s="72"/>
      <c r="B61" s="774" t="s">
        <v>508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4"/>
      <c r="AC61" s="774"/>
      <c r="AD61" s="774"/>
      <c r="AE61" s="774"/>
      <c r="AF61" s="774"/>
      <c r="AG61" s="774"/>
      <c r="AH61" s="774"/>
      <c r="AI61" s="774"/>
      <c r="AJ61" s="774"/>
      <c r="AK61" s="774"/>
      <c r="AL61" s="774"/>
      <c r="AM61" s="774"/>
      <c r="AN61" s="774"/>
      <c r="AO61" s="774"/>
      <c r="AP61" s="774"/>
      <c r="AQ61" s="774"/>
      <c r="AR61" s="774"/>
      <c r="AS61" s="774"/>
      <c r="AT61" s="774"/>
      <c r="AU61" s="774"/>
      <c r="AV61" s="774"/>
      <c r="AW61" s="774"/>
      <c r="AX61" s="774"/>
      <c r="AY61" s="774"/>
      <c r="AZ61" s="774"/>
      <c r="BA61" s="89"/>
    </row>
  </sheetData>
  <mergeCells count="322">
    <mergeCell ref="AQ27:AU27"/>
    <mergeCell ref="AV27:AZ27"/>
    <mergeCell ref="B20:AZ20"/>
    <mergeCell ref="B21:AZ21"/>
    <mergeCell ref="B27:C27"/>
    <mergeCell ref="D27:T27"/>
    <mergeCell ref="U27:V27"/>
    <mergeCell ref="W27:AA27"/>
    <mergeCell ref="AB27:AF27"/>
    <mergeCell ref="AG27:AK27"/>
    <mergeCell ref="AL27:AP27"/>
    <mergeCell ref="U23:V26"/>
    <mergeCell ref="W23:AK24"/>
    <mergeCell ref="AL23:AZ24"/>
    <mergeCell ref="W25:AA26"/>
    <mergeCell ref="AB25:AF26"/>
    <mergeCell ref="AG25:AK26"/>
    <mergeCell ref="AL25:AP26"/>
    <mergeCell ref="AQ25:AU26"/>
    <mergeCell ref="AV25:AZ26"/>
    <mergeCell ref="B23:C26"/>
    <mergeCell ref="D23:T26"/>
    <mergeCell ref="Z18:AB18"/>
    <mergeCell ref="AC18:AJ18"/>
    <mergeCell ref="AK18:AR18"/>
    <mergeCell ref="AS18:AZ18"/>
    <mergeCell ref="B1:AZ1"/>
    <mergeCell ref="B12:Y12"/>
    <mergeCell ref="Z12:AB12"/>
    <mergeCell ref="AC12:AJ12"/>
    <mergeCell ref="B15:Y15"/>
    <mergeCell ref="Z15:AB15"/>
    <mergeCell ref="AC15:AJ15"/>
    <mergeCell ref="AK15:AR15"/>
    <mergeCell ref="AS15:AZ15"/>
    <mergeCell ref="B18:Y18"/>
    <mergeCell ref="B16:Y16"/>
    <mergeCell ref="Z16:AB16"/>
    <mergeCell ref="AC16:AJ16"/>
    <mergeCell ref="AK16:AR16"/>
    <mergeCell ref="AS16:AZ16"/>
    <mergeCell ref="AK12:AR12"/>
    <mergeCell ref="AS12:AZ12"/>
    <mergeCell ref="A6:U6"/>
    <mergeCell ref="V6:AZ6"/>
    <mergeCell ref="T7:AZ7"/>
    <mergeCell ref="B19:AZ19"/>
    <mergeCell ref="B17:Y17"/>
    <mergeCell ref="Z17:AB17"/>
    <mergeCell ref="AQ29:AU29"/>
    <mergeCell ref="AV29:AZ29"/>
    <mergeCell ref="B28:C28"/>
    <mergeCell ref="D28:T28"/>
    <mergeCell ref="U28:V28"/>
    <mergeCell ref="W28:AA28"/>
    <mergeCell ref="AB28:AF28"/>
    <mergeCell ref="AG28:AK28"/>
    <mergeCell ref="AL28:AP28"/>
    <mergeCell ref="AQ28:AU28"/>
    <mergeCell ref="AV28:AZ28"/>
    <mergeCell ref="B29:C29"/>
    <mergeCell ref="D29:T29"/>
    <mergeCell ref="U29:V29"/>
    <mergeCell ref="W29:AA29"/>
    <mergeCell ref="AB29:AF29"/>
    <mergeCell ref="AG29:AK29"/>
    <mergeCell ref="AL29:AP29"/>
    <mergeCell ref="AC17:AJ17"/>
    <mergeCell ref="AK17:AR17"/>
    <mergeCell ref="AS17:AZ17"/>
    <mergeCell ref="AL30:AP30"/>
    <mergeCell ref="AQ30:AU30"/>
    <mergeCell ref="AV30:AZ30"/>
    <mergeCell ref="B31:C31"/>
    <mergeCell ref="D31:T31"/>
    <mergeCell ref="U31:V31"/>
    <mergeCell ref="W31:AA31"/>
    <mergeCell ref="AB31:AF31"/>
    <mergeCell ref="AG31:AK31"/>
    <mergeCell ref="AL31:AP31"/>
    <mergeCell ref="B30:C30"/>
    <mergeCell ref="D30:T30"/>
    <mergeCell ref="U30:V30"/>
    <mergeCell ref="W30:AA30"/>
    <mergeCell ref="AB30:AF30"/>
    <mergeCell ref="AG30:AK30"/>
    <mergeCell ref="AQ31:AU31"/>
    <mergeCell ref="AV31:AZ31"/>
    <mergeCell ref="B32:C32"/>
    <mergeCell ref="D32:T32"/>
    <mergeCell ref="U32:V32"/>
    <mergeCell ref="W32:AA32"/>
    <mergeCell ref="AB32:AF32"/>
    <mergeCell ref="AG32:AK32"/>
    <mergeCell ref="AL32:AP32"/>
    <mergeCell ref="AQ32:AU32"/>
    <mergeCell ref="AV32:AZ32"/>
    <mergeCell ref="B33:C33"/>
    <mergeCell ref="D33:T33"/>
    <mergeCell ref="U33:V33"/>
    <mergeCell ref="W33:AA33"/>
    <mergeCell ref="AB33:AF33"/>
    <mergeCell ref="AG33:AK33"/>
    <mergeCell ref="AL33:AP33"/>
    <mergeCell ref="AQ33:AU33"/>
    <mergeCell ref="AV33:AZ33"/>
    <mergeCell ref="D34:T34"/>
    <mergeCell ref="U34:V34"/>
    <mergeCell ref="W34:AA34"/>
    <mergeCell ref="AB34:AF34"/>
    <mergeCell ref="AG34:AK34"/>
    <mergeCell ref="AQ35:AU35"/>
    <mergeCell ref="AV35:AZ35"/>
    <mergeCell ref="AL34:AP34"/>
    <mergeCell ref="AQ34:AU34"/>
    <mergeCell ref="B42:C42"/>
    <mergeCell ref="D42:T42"/>
    <mergeCell ref="U42:V42"/>
    <mergeCell ref="W42:AA42"/>
    <mergeCell ref="AB42:AF42"/>
    <mergeCell ref="AG42:AK42"/>
    <mergeCell ref="AL42:AP42"/>
    <mergeCell ref="AQ42:AU42"/>
    <mergeCell ref="AV42:AZ42"/>
    <mergeCell ref="B43:C43"/>
    <mergeCell ref="D43:T43"/>
    <mergeCell ref="U43:V43"/>
    <mergeCell ref="W43:AA43"/>
    <mergeCell ref="AB43:AF43"/>
    <mergeCell ref="AG43:AK43"/>
    <mergeCell ref="AL43:AP43"/>
    <mergeCell ref="AQ43:AU43"/>
    <mergeCell ref="AV43:AZ43"/>
    <mergeCell ref="AL44:AP44"/>
    <mergeCell ref="AQ44:AU44"/>
    <mergeCell ref="AV44:AZ44"/>
    <mergeCell ref="B45:C45"/>
    <mergeCell ref="D45:T45"/>
    <mergeCell ref="U45:V45"/>
    <mergeCell ref="W45:AA45"/>
    <mergeCell ref="AB45:AF45"/>
    <mergeCell ref="AG45:AK45"/>
    <mergeCell ref="AL45:AP45"/>
    <mergeCell ref="B44:C44"/>
    <mergeCell ref="D44:T44"/>
    <mergeCell ref="U44:V44"/>
    <mergeCell ref="W44:AA44"/>
    <mergeCell ref="AB44:AF44"/>
    <mergeCell ref="AG44:AK44"/>
    <mergeCell ref="AQ45:AU45"/>
    <mergeCell ref="AV45:AZ45"/>
    <mergeCell ref="B46:C46"/>
    <mergeCell ref="D46:T46"/>
    <mergeCell ref="U46:V46"/>
    <mergeCell ref="W46:AA46"/>
    <mergeCell ref="AB46:AF46"/>
    <mergeCell ref="AG46:AK46"/>
    <mergeCell ref="AL46:AP46"/>
    <mergeCell ref="AQ46:AU46"/>
    <mergeCell ref="AV46:AZ46"/>
    <mergeCell ref="B47:C47"/>
    <mergeCell ref="D47:T47"/>
    <mergeCell ref="U47:V47"/>
    <mergeCell ref="W47:AA47"/>
    <mergeCell ref="AB47:AF47"/>
    <mergeCell ref="AG47:AK47"/>
    <mergeCell ref="AL47:AP47"/>
    <mergeCell ref="AQ47:AU47"/>
    <mergeCell ref="AV47:AZ47"/>
    <mergeCell ref="AL48:AP48"/>
    <mergeCell ref="AQ48:AU48"/>
    <mergeCell ref="AV48:AZ48"/>
    <mergeCell ref="B49:C49"/>
    <mergeCell ref="D49:T49"/>
    <mergeCell ref="U49:V49"/>
    <mergeCell ref="W49:AA49"/>
    <mergeCell ref="AB49:AF49"/>
    <mergeCell ref="AG49:AK49"/>
    <mergeCell ref="AL49:AP49"/>
    <mergeCell ref="B48:C48"/>
    <mergeCell ref="D48:T48"/>
    <mergeCell ref="U48:V48"/>
    <mergeCell ref="W48:AA48"/>
    <mergeCell ref="AB48:AF48"/>
    <mergeCell ref="AG48:AK48"/>
    <mergeCell ref="AQ49:AU49"/>
    <mergeCell ref="AV49:AZ49"/>
    <mergeCell ref="B50:C50"/>
    <mergeCell ref="D50:T50"/>
    <mergeCell ref="U50:V50"/>
    <mergeCell ref="W50:AA50"/>
    <mergeCell ref="AB50:AF50"/>
    <mergeCell ref="AG50:AK50"/>
    <mergeCell ref="AL50:AP50"/>
    <mergeCell ref="AQ50:AU50"/>
    <mergeCell ref="AV50:AZ50"/>
    <mergeCell ref="B51:C51"/>
    <mergeCell ref="D51:T51"/>
    <mergeCell ref="U51:V51"/>
    <mergeCell ref="W51:AA51"/>
    <mergeCell ref="AB51:AF51"/>
    <mergeCell ref="AG51:AK51"/>
    <mergeCell ref="AL51:AP51"/>
    <mergeCell ref="AQ51:AU51"/>
    <mergeCell ref="AV51:AZ51"/>
    <mergeCell ref="AL54:AP54"/>
    <mergeCell ref="AQ54:AU54"/>
    <mergeCell ref="AV54:AZ54"/>
    <mergeCell ref="AL52:AP52"/>
    <mergeCell ref="AQ52:AU52"/>
    <mergeCell ref="AV52:AZ52"/>
    <mergeCell ref="B53:C53"/>
    <mergeCell ref="D53:T53"/>
    <mergeCell ref="U53:V53"/>
    <mergeCell ref="W53:AA53"/>
    <mergeCell ref="AB53:AF53"/>
    <mergeCell ref="AG53:AK53"/>
    <mergeCell ref="AL53:AP53"/>
    <mergeCell ref="B52:C52"/>
    <mergeCell ref="D52:T52"/>
    <mergeCell ref="U52:V52"/>
    <mergeCell ref="W52:AA52"/>
    <mergeCell ref="AB52:AF52"/>
    <mergeCell ref="AG52:AK52"/>
    <mergeCell ref="AQ53:AU53"/>
    <mergeCell ref="AV53:AZ53"/>
    <mergeCell ref="W56:AA56"/>
    <mergeCell ref="AB56:AF56"/>
    <mergeCell ref="AG56:AK56"/>
    <mergeCell ref="B54:C54"/>
    <mergeCell ref="D54:T54"/>
    <mergeCell ref="U54:V54"/>
    <mergeCell ref="W54:AA54"/>
    <mergeCell ref="AB54:AF54"/>
    <mergeCell ref="AG54:AK54"/>
    <mergeCell ref="B61:AZ61"/>
    <mergeCell ref="B58:T58"/>
    <mergeCell ref="U58:V58"/>
    <mergeCell ref="W58:AA58"/>
    <mergeCell ref="AB58:AF58"/>
    <mergeCell ref="AG58:AK58"/>
    <mergeCell ref="AL58:AP58"/>
    <mergeCell ref="AQ58:AU58"/>
    <mergeCell ref="AV58:AZ58"/>
    <mergeCell ref="B60:AZ60"/>
    <mergeCell ref="AV57:AZ57"/>
    <mergeCell ref="B55:C55"/>
    <mergeCell ref="D55:T55"/>
    <mergeCell ref="U55:V55"/>
    <mergeCell ref="W55:AA55"/>
    <mergeCell ref="AB55:AF55"/>
    <mergeCell ref="AG55:AK55"/>
    <mergeCell ref="AL55:AP55"/>
    <mergeCell ref="AQ55:AU55"/>
    <mergeCell ref="AV55:AZ55"/>
    <mergeCell ref="B57:C57"/>
    <mergeCell ref="D57:T57"/>
    <mergeCell ref="U57:V57"/>
    <mergeCell ref="W57:AA57"/>
    <mergeCell ref="AB57:AF57"/>
    <mergeCell ref="AG57:AK57"/>
    <mergeCell ref="AL56:AP56"/>
    <mergeCell ref="AQ56:AU56"/>
    <mergeCell ref="AV56:AZ56"/>
    <mergeCell ref="AQ57:AU57"/>
    <mergeCell ref="AL57:AP57"/>
    <mergeCell ref="B56:C56"/>
    <mergeCell ref="D56:T56"/>
    <mergeCell ref="U56:V56"/>
    <mergeCell ref="B38:C41"/>
    <mergeCell ref="D38:T41"/>
    <mergeCell ref="U38:V41"/>
    <mergeCell ref="W38:AK39"/>
    <mergeCell ref="AL38:AZ39"/>
    <mergeCell ref="W40:AA41"/>
    <mergeCell ref="AB40:AF41"/>
    <mergeCell ref="AG40:AK41"/>
    <mergeCell ref="AL40:AP41"/>
    <mergeCell ref="AQ40:AU41"/>
    <mergeCell ref="AV40:AZ41"/>
    <mergeCell ref="B14:Y14"/>
    <mergeCell ref="Z14:AB14"/>
    <mergeCell ref="AC14:AJ14"/>
    <mergeCell ref="AK14:AR14"/>
    <mergeCell ref="AS14:AZ14"/>
    <mergeCell ref="A37:AZ37"/>
    <mergeCell ref="B36:C36"/>
    <mergeCell ref="D36:T36"/>
    <mergeCell ref="U36:V36"/>
    <mergeCell ref="W36:AA36"/>
    <mergeCell ref="AB36:AF36"/>
    <mergeCell ref="AG36:AK36"/>
    <mergeCell ref="AL36:AP36"/>
    <mergeCell ref="AQ36:AU36"/>
    <mergeCell ref="AV36:AZ36"/>
    <mergeCell ref="AV34:AZ34"/>
    <mergeCell ref="B35:C35"/>
    <mergeCell ref="D35:T35"/>
    <mergeCell ref="U35:V35"/>
    <mergeCell ref="W35:AA35"/>
    <mergeCell ref="AB35:AF35"/>
    <mergeCell ref="AG35:AK35"/>
    <mergeCell ref="AL35:AP35"/>
    <mergeCell ref="B34:C34"/>
    <mergeCell ref="A2:K2"/>
    <mergeCell ref="L2:AZ2"/>
    <mergeCell ref="A3:K3"/>
    <mergeCell ref="L3:AZ3"/>
    <mergeCell ref="A4:K4"/>
    <mergeCell ref="L4:AZ4"/>
    <mergeCell ref="A5:K5"/>
    <mergeCell ref="B13:Y13"/>
    <mergeCell ref="Z13:AB13"/>
    <mergeCell ref="AC13:AJ13"/>
    <mergeCell ref="AK13:AR13"/>
    <mergeCell ref="AS13:AZ13"/>
    <mergeCell ref="AC10:AJ11"/>
    <mergeCell ref="B9:Y11"/>
    <mergeCell ref="Z9:AB11"/>
    <mergeCell ref="AC9:AZ9"/>
    <mergeCell ref="AK10:AR11"/>
    <mergeCell ref="AS10:AZ11"/>
  </mergeCells>
  <pageMargins left="0.70866141732283472" right="0.39370078740157483" top="0.74803149606299213" bottom="0.47244094488188981" header="0.31496062992125984" footer="0"/>
  <pageSetup paperSize="9" scale="55" orientation="portrait" r:id="rId1"/>
  <rowBreaks count="3" manualBreakCount="3">
    <brk id="20" max="51" man="1"/>
    <brk id="36" max="51" man="1"/>
    <brk id="51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M159"/>
  <sheetViews>
    <sheetView showGridLines="0" zoomScaleNormal="100" zoomScaleSheetLayoutView="100" workbookViewId="0">
      <selection activeCell="U157" sqref="U157"/>
    </sheetView>
  </sheetViews>
  <sheetFormatPr defaultColWidth="0.85546875" defaultRowHeight="15" x14ac:dyDescent="0.25"/>
  <cols>
    <col min="1" max="22" width="3.85546875" style="95" customWidth="1"/>
    <col min="23" max="23" width="7.140625" style="95" customWidth="1"/>
    <col min="24" max="52" width="3.85546875" style="95" customWidth="1"/>
    <col min="53" max="16384" width="0.85546875" style="35"/>
  </cols>
  <sheetData>
    <row r="1" spans="1:53" ht="40.5" customHeight="1" x14ac:dyDescent="0.25">
      <c r="A1" s="888" t="s">
        <v>825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3"/>
    </row>
    <row r="2" spans="1:53" s="4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3" ht="15" customHeight="1" x14ac:dyDescent="0.25">
      <c r="A3" s="889" t="s">
        <v>351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90" t="s">
        <v>592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1"/>
    </row>
    <row r="4" spans="1:53" ht="1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891" t="s">
        <v>574</v>
      </c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891"/>
      <c r="AT4" s="891"/>
      <c r="AU4" s="891"/>
      <c r="AV4" s="891"/>
      <c r="AW4" s="891"/>
      <c r="AX4" s="891"/>
      <c r="AY4" s="891"/>
      <c r="AZ4" s="891"/>
      <c r="BA4" s="5"/>
    </row>
    <row r="5" spans="1:53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474" t="s">
        <v>1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6"/>
    </row>
    <row r="6" spans="1:53" s="4" customFormat="1" ht="1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 t="s">
        <v>317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7"/>
    </row>
    <row r="7" spans="1:53" ht="15" customHeight="1" x14ac:dyDescent="0.25">
      <c r="A7" s="467" t="s">
        <v>547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73" t="s">
        <v>712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5"/>
    </row>
    <row r="8" spans="1:53" ht="15" customHeight="1" x14ac:dyDescent="0.2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5"/>
      <c r="O8" s="138"/>
      <c r="P8" s="474" t="s">
        <v>548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5"/>
    </row>
    <row r="9" spans="1:53" ht="15" customHeight="1" x14ac:dyDescent="0.25"/>
    <row r="10" spans="1:53" s="8" customFormat="1" x14ac:dyDescent="0.25">
      <c r="A10" s="98"/>
      <c r="B10" s="892" t="s">
        <v>115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97"/>
      <c r="AU10" s="97"/>
      <c r="AV10" s="97"/>
      <c r="AW10" s="97"/>
      <c r="AX10" s="97"/>
      <c r="AY10" s="97"/>
      <c r="AZ10" s="97"/>
    </row>
    <row r="11" spans="1:53" s="8" customFormat="1" ht="8.1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</row>
    <row r="12" spans="1:53" s="8" customFormat="1" ht="24.95" customHeight="1" x14ac:dyDescent="0.25">
      <c r="A12" s="98"/>
      <c r="B12" s="401" t="s">
        <v>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0" t="s">
        <v>72</v>
      </c>
      <c r="AA12" s="401"/>
      <c r="AB12" s="402"/>
      <c r="AC12" s="383" t="s">
        <v>5</v>
      </c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</row>
    <row r="13" spans="1:53" s="8" customFormat="1" ht="24.95" customHeight="1" x14ac:dyDescent="0.25">
      <c r="A13" s="98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4"/>
      <c r="Z13" s="455"/>
      <c r="AA13" s="453"/>
      <c r="AB13" s="454"/>
      <c r="AC13" s="400" t="s">
        <v>815</v>
      </c>
      <c r="AD13" s="401"/>
      <c r="AE13" s="401"/>
      <c r="AF13" s="401"/>
      <c r="AG13" s="401"/>
      <c r="AH13" s="401"/>
      <c r="AI13" s="401"/>
      <c r="AJ13" s="402"/>
      <c r="AK13" s="456" t="s">
        <v>816</v>
      </c>
      <c r="AL13" s="456"/>
      <c r="AM13" s="456"/>
      <c r="AN13" s="456"/>
      <c r="AO13" s="456"/>
      <c r="AP13" s="456"/>
      <c r="AQ13" s="456"/>
      <c r="AR13" s="456"/>
      <c r="AS13" s="401" t="s">
        <v>817</v>
      </c>
      <c r="AT13" s="401"/>
      <c r="AU13" s="401"/>
      <c r="AV13" s="401"/>
      <c r="AW13" s="401"/>
      <c r="AX13" s="401"/>
      <c r="AY13" s="401"/>
      <c r="AZ13" s="401"/>
    </row>
    <row r="14" spans="1:53" s="8" customFormat="1" ht="24.95" customHeight="1" x14ac:dyDescent="0.25">
      <c r="A14" s="98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5"/>
      <c r="AA14" s="404"/>
      <c r="AB14" s="406"/>
      <c r="AC14" s="405"/>
      <c r="AD14" s="404"/>
      <c r="AE14" s="404"/>
      <c r="AF14" s="404"/>
      <c r="AG14" s="404"/>
      <c r="AH14" s="404"/>
      <c r="AI14" s="404"/>
      <c r="AJ14" s="406"/>
      <c r="AK14" s="456"/>
      <c r="AL14" s="456"/>
      <c r="AM14" s="456"/>
      <c r="AN14" s="456"/>
      <c r="AO14" s="456"/>
      <c r="AP14" s="456"/>
      <c r="AQ14" s="456"/>
      <c r="AR14" s="456"/>
      <c r="AS14" s="404"/>
      <c r="AT14" s="404"/>
      <c r="AU14" s="404"/>
      <c r="AV14" s="404"/>
      <c r="AW14" s="404"/>
      <c r="AX14" s="404"/>
      <c r="AY14" s="404"/>
      <c r="AZ14" s="404"/>
    </row>
    <row r="15" spans="1:53" s="9" customFormat="1" ht="15" customHeight="1" x14ac:dyDescent="0.25">
      <c r="A15" s="96"/>
      <c r="B15" s="434">
        <v>1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5"/>
      <c r="Z15" s="436" t="s">
        <v>75</v>
      </c>
      <c r="AA15" s="434"/>
      <c r="AB15" s="435"/>
      <c r="AC15" s="436" t="s">
        <v>9</v>
      </c>
      <c r="AD15" s="434"/>
      <c r="AE15" s="434"/>
      <c r="AF15" s="434"/>
      <c r="AG15" s="434"/>
      <c r="AH15" s="434"/>
      <c r="AI15" s="434"/>
      <c r="AJ15" s="435"/>
      <c r="AK15" s="436" t="s">
        <v>10</v>
      </c>
      <c r="AL15" s="434"/>
      <c r="AM15" s="434"/>
      <c r="AN15" s="434"/>
      <c r="AO15" s="434"/>
      <c r="AP15" s="434"/>
      <c r="AQ15" s="434"/>
      <c r="AR15" s="435"/>
      <c r="AS15" s="436" t="s">
        <v>11</v>
      </c>
      <c r="AT15" s="434"/>
      <c r="AU15" s="434"/>
      <c r="AV15" s="434"/>
      <c r="AW15" s="434"/>
      <c r="AX15" s="434"/>
      <c r="AY15" s="434"/>
      <c r="AZ15" s="434"/>
      <c r="BA15" s="30"/>
    </row>
    <row r="16" spans="1:53" s="9" customFormat="1" ht="27" hidden="1" customHeight="1" x14ac:dyDescent="0.25">
      <c r="A16" s="96"/>
      <c r="B16" s="740" t="s">
        <v>456</v>
      </c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887"/>
      <c r="Z16" s="471" t="s">
        <v>221</v>
      </c>
      <c r="AA16" s="472"/>
      <c r="AB16" s="472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721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  <c r="BA16" s="30"/>
    </row>
    <row r="17" spans="1:53" s="9" customFormat="1" ht="30" hidden="1" customHeight="1" x14ac:dyDescent="0.25">
      <c r="A17" s="96"/>
      <c r="B17" s="737" t="s">
        <v>457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9"/>
      <c r="Z17" s="457" t="s">
        <v>224</v>
      </c>
      <c r="AA17" s="458"/>
      <c r="AB17" s="458"/>
      <c r="AC17" s="812"/>
      <c r="AD17" s="813"/>
      <c r="AE17" s="813"/>
      <c r="AF17" s="813"/>
      <c r="AG17" s="813"/>
      <c r="AH17" s="813"/>
      <c r="AI17" s="813"/>
      <c r="AJ17" s="814"/>
      <c r="AK17" s="812"/>
      <c r="AL17" s="813"/>
      <c r="AM17" s="813"/>
      <c r="AN17" s="813"/>
      <c r="AO17" s="813"/>
      <c r="AP17" s="813"/>
      <c r="AQ17" s="813"/>
      <c r="AR17" s="814"/>
      <c r="AS17" s="812"/>
      <c r="AT17" s="813"/>
      <c r="AU17" s="813"/>
      <c r="AV17" s="813"/>
      <c r="AW17" s="813"/>
      <c r="AX17" s="813"/>
      <c r="AY17" s="813"/>
      <c r="AZ17" s="815"/>
      <c r="BA17" s="30"/>
    </row>
    <row r="18" spans="1:53" s="9" customFormat="1" ht="18" customHeight="1" x14ac:dyDescent="0.25">
      <c r="A18" s="96"/>
      <c r="B18" s="737" t="s">
        <v>529</v>
      </c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8"/>
      <c r="X18" s="738"/>
      <c r="Y18" s="739"/>
      <c r="Z18" s="457" t="s">
        <v>237</v>
      </c>
      <c r="AA18" s="458"/>
      <c r="AB18" s="459"/>
      <c r="AC18" s="723">
        <v>0</v>
      </c>
      <c r="AD18" s="723"/>
      <c r="AE18" s="723"/>
      <c r="AF18" s="723"/>
      <c r="AG18" s="723"/>
      <c r="AH18" s="723"/>
      <c r="AI18" s="723"/>
      <c r="AJ18" s="723"/>
      <c r="AK18" s="723">
        <v>0</v>
      </c>
      <c r="AL18" s="723"/>
      <c r="AM18" s="723"/>
      <c r="AN18" s="723"/>
      <c r="AO18" s="723"/>
      <c r="AP18" s="723"/>
      <c r="AQ18" s="723"/>
      <c r="AR18" s="723"/>
      <c r="AS18" s="723">
        <v>0</v>
      </c>
      <c r="AT18" s="723"/>
      <c r="AU18" s="723"/>
      <c r="AV18" s="723"/>
      <c r="AW18" s="723"/>
      <c r="AX18" s="723"/>
      <c r="AY18" s="723"/>
      <c r="AZ18" s="893"/>
    </row>
    <row r="19" spans="1:53" s="10" customFormat="1" ht="27.75" hidden="1" customHeight="1" x14ac:dyDescent="0.25">
      <c r="A19" s="98"/>
      <c r="B19" s="740" t="s">
        <v>458</v>
      </c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887"/>
      <c r="Z19" s="457" t="s">
        <v>241</v>
      </c>
      <c r="AA19" s="458"/>
      <c r="AB19" s="458"/>
      <c r="AC19" s="812"/>
      <c r="AD19" s="813"/>
      <c r="AE19" s="813"/>
      <c r="AF19" s="813"/>
      <c r="AG19" s="813"/>
      <c r="AH19" s="813"/>
      <c r="AI19" s="813"/>
      <c r="AJ19" s="814"/>
      <c r="AK19" s="812"/>
      <c r="AL19" s="813"/>
      <c r="AM19" s="813"/>
      <c r="AN19" s="813"/>
      <c r="AO19" s="813"/>
      <c r="AP19" s="813"/>
      <c r="AQ19" s="813"/>
      <c r="AR19" s="814"/>
      <c r="AS19" s="812"/>
      <c r="AT19" s="813"/>
      <c r="AU19" s="813"/>
      <c r="AV19" s="813"/>
      <c r="AW19" s="813"/>
      <c r="AX19" s="813"/>
      <c r="AY19" s="813"/>
      <c r="AZ19" s="815"/>
    </row>
    <row r="20" spans="1:53" s="10" customFormat="1" ht="28.5" hidden="1" customHeight="1" x14ac:dyDescent="0.25">
      <c r="A20" s="98"/>
      <c r="B20" s="737" t="s">
        <v>459</v>
      </c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8"/>
      <c r="X20" s="738"/>
      <c r="Y20" s="739"/>
      <c r="Z20" s="457" t="s">
        <v>260</v>
      </c>
      <c r="AA20" s="458"/>
      <c r="AB20" s="458"/>
      <c r="AC20" s="812"/>
      <c r="AD20" s="813"/>
      <c r="AE20" s="813"/>
      <c r="AF20" s="813"/>
      <c r="AG20" s="813"/>
      <c r="AH20" s="813"/>
      <c r="AI20" s="813"/>
      <c r="AJ20" s="814"/>
      <c r="AK20" s="812"/>
      <c r="AL20" s="813"/>
      <c r="AM20" s="813"/>
      <c r="AN20" s="813"/>
      <c r="AO20" s="813"/>
      <c r="AP20" s="813"/>
      <c r="AQ20" s="813"/>
      <c r="AR20" s="814"/>
      <c r="AS20" s="812"/>
      <c r="AT20" s="813"/>
      <c r="AU20" s="813"/>
      <c r="AV20" s="813"/>
      <c r="AW20" s="813"/>
      <c r="AX20" s="813"/>
      <c r="AY20" s="813"/>
      <c r="AZ20" s="815"/>
    </row>
    <row r="21" spans="1:53" s="10" customFormat="1" ht="29.25" hidden="1" customHeight="1" x14ac:dyDescent="0.25">
      <c r="A21" s="98"/>
      <c r="B21" s="414" t="s">
        <v>530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  <c r="Z21" s="417" t="s">
        <v>306</v>
      </c>
      <c r="AA21" s="418"/>
      <c r="AB21" s="419"/>
      <c r="AC21" s="812"/>
      <c r="AD21" s="813"/>
      <c r="AE21" s="813"/>
      <c r="AF21" s="813"/>
      <c r="AG21" s="813"/>
      <c r="AH21" s="813"/>
      <c r="AI21" s="813"/>
      <c r="AJ21" s="814"/>
      <c r="AK21" s="812"/>
      <c r="AL21" s="813"/>
      <c r="AM21" s="813"/>
      <c r="AN21" s="813"/>
      <c r="AO21" s="813"/>
      <c r="AP21" s="813"/>
      <c r="AQ21" s="813"/>
      <c r="AR21" s="814"/>
      <c r="AS21" s="812"/>
      <c r="AT21" s="813"/>
      <c r="AU21" s="813"/>
      <c r="AV21" s="813"/>
      <c r="AW21" s="813"/>
      <c r="AX21" s="813"/>
      <c r="AY21" s="813"/>
      <c r="AZ21" s="815"/>
    </row>
    <row r="22" spans="1:53" s="8" customFormat="1" ht="18" customHeight="1" thickBot="1" x14ac:dyDescent="0.3">
      <c r="A22" s="98"/>
      <c r="B22" s="420" t="s">
        <v>58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2"/>
      <c r="Z22" s="423" t="s">
        <v>244</v>
      </c>
      <c r="AA22" s="424"/>
      <c r="AB22" s="425"/>
      <c r="AC22" s="816">
        <f>AC18</f>
        <v>0</v>
      </c>
      <c r="AD22" s="817"/>
      <c r="AE22" s="817"/>
      <c r="AF22" s="817"/>
      <c r="AG22" s="817"/>
      <c r="AH22" s="817"/>
      <c r="AI22" s="817"/>
      <c r="AJ22" s="818"/>
      <c r="AK22" s="816">
        <f t="shared" ref="AK22" si="0">AK18</f>
        <v>0</v>
      </c>
      <c r="AL22" s="817"/>
      <c r="AM22" s="817"/>
      <c r="AN22" s="817"/>
      <c r="AO22" s="817"/>
      <c r="AP22" s="817"/>
      <c r="AQ22" s="817"/>
      <c r="AR22" s="818"/>
      <c r="AS22" s="816">
        <f t="shared" ref="AS22" si="1">AS18</f>
        <v>0</v>
      </c>
      <c r="AT22" s="817"/>
      <c r="AU22" s="817"/>
      <c r="AV22" s="817"/>
      <c r="AW22" s="817"/>
      <c r="AX22" s="817"/>
      <c r="AY22" s="817"/>
      <c r="AZ22" s="818"/>
    </row>
    <row r="23" spans="1:53" s="8" customFormat="1" ht="18" customHeight="1" x14ac:dyDescent="0.25">
      <c r="A23" s="98"/>
      <c r="B23" s="823" t="s">
        <v>509</v>
      </c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4"/>
      <c r="AJ23" s="824"/>
      <c r="AK23" s="824"/>
      <c r="AL23" s="824"/>
      <c r="AM23" s="824"/>
      <c r="AN23" s="824"/>
      <c r="AO23" s="824"/>
      <c r="AP23" s="824"/>
      <c r="AQ23" s="824"/>
      <c r="AR23" s="824"/>
      <c r="AS23" s="824"/>
      <c r="AT23" s="824"/>
      <c r="AU23" s="824"/>
      <c r="AV23" s="824"/>
      <c r="AW23" s="824"/>
      <c r="AX23" s="824"/>
      <c r="AY23" s="824"/>
      <c r="AZ23" s="824"/>
    </row>
    <row r="24" spans="1:53" s="38" customFormat="1" x14ac:dyDescent="0.25">
      <c r="A24" s="105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</row>
    <row r="25" spans="1:53" s="38" customFormat="1" ht="20.25" customHeight="1" x14ac:dyDescent="0.2">
      <c r="A25" s="105"/>
      <c r="B25" s="822" t="s">
        <v>479</v>
      </c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  <c r="U25" s="822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2"/>
      <c r="AJ25" s="822"/>
      <c r="AK25" s="822"/>
      <c r="AL25" s="822"/>
      <c r="AM25" s="822"/>
      <c r="AN25" s="822"/>
      <c r="AO25" s="822"/>
      <c r="AP25" s="822"/>
      <c r="AQ25" s="822"/>
      <c r="AR25" s="822"/>
      <c r="AS25" s="822"/>
      <c r="AT25" s="822"/>
      <c r="AU25" s="822"/>
      <c r="AV25" s="822"/>
      <c r="AW25" s="822"/>
      <c r="AX25" s="822"/>
      <c r="AY25" s="822"/>
      <c r="AZ25" s="822"/>
    </row>
    <row r="26" spans="1:53" s="38" customFormat="1" x14ac:dyDescent="0.2">
      <c r="A26" s="105"/>
      <c r="B26" s="401" t="s">
        <v>3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0" t="s">
        <v>72</v>
      </c>
      <c r="AA26" s="401"/>
      <c r="AB26" s="402"/>
      <c r="AC26" s="383" t="s">
        <v>5</v>
      </c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</row>
    <row r="27" spans="1:53" s="38" customFormat="1" ht="30" customHeight="1" x14ac:dyDescent="0.2">
      <c r="A27" s="105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4"/>
      <c r="Z27" s="455"/>
      <c r="AA27" s="453"/>
      <c r="AB27" s="454"/>
      <c r="AC27" s="400" t="str">
        <f>AC13</f>
        <v>на  2024 год
(на текущий 
финансовый год)</v>
      </c>
      <c r="AD27" s="401"/>
      <c r="AE27" s="401"/>
      <c r="AF27" s="401"/>
      <c r="AG27" s="401"/>
      <c r="AH27" s="401"/>
      <c r="AI27" s="401"/>
      <c r="AJ27" s="402"/>
      <c r="AK27" s="456" t="str">
        <f>AK13</f>
        <v>на  2025 год 
(на первый год 
планового периода)</v>
      </c>
      <c r="AL27" s="456"/>
      <c r="AM27" s="456"/>
      <c r="AN27" s="456"/>
      <c r="AO27" s="456"/>
      <c r="AP27" s="456"/>
      <c r="AQ27" s="456"/>
      <c r="AR27" s="456"/>
      <c r="AS27" s="401" t="str">
        <f>AS13</f>
        <v>на  2026 год 
(на второй год 
планового периода)</v>
      </c>
      <c r="AT27" s="401"/>
      <c r="AU27" s="401"/>
      <c r="AV27" s="401"/>
      <c r="AW27" s="401"/>
      <c r="AX27" s="401"/>
      <c r="AY27" s="401"/>
      <c r="AZ27" s="401"/>
    </row>
    <row r="28" spans="1:53" s="38" customFormat="1" ht="14.25" x14ac:dyDescent="0.2">
      <c r="A28" s="105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6"/>
      <c r="Z28" s="405"/>
      <c r="AA28" s="404"/>
      <c r="AB28" s="406"/>
      <c r="AC28" s="405"/>
      <c r="AD28" s="404"/>
      <c r="AE28" s="404"/>
      <c r="AF28" s="404"/>
      <c r="AG28" s="404"/>
      <c r="AH28" s="404"/>
      <c r="AI28" s="404"/>
      <c r="AJ28" s="406"/>
      <c r="AK28" s="456"/>
      <c r="AL28" s="456"/>
      <c r="AM28" s="456"/>
      <c r="AN28" s="456"/>
      <c r="AO28" s="456"/>
      <c r="AP28" s="456"/>
      <c r="AQ28" s="456"/>
      <c r="AR28" s="456"/>
      <c r="AS28" s="404"/>
      <c r="AT28" s="404"/>
      <c r="AU28" s="404"/>
      <c r="AV28" s="404"/>
      <c r="AW28" s="404"/>
      <c r="AX28" s="404"/>
      <c r="AY28" s="404"/>
      <c r="AZ28" s="404"/>
    </row>
    <row r="29" spans="1:53" s="38" customFormat="1" x14ac:dyDescent="0.2">
      <c r="A29" s="105"/>
      <c r="B29" s="434">
        <v>1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5"/>
      <c r="Z29" s="436" t="s">
        <v>75</v>
      </c>
      <c r="AA29" s="434"/>
      <c r="AB29" s="434"/>
      <c r="AC29" s="436" t="s">
        <v>9</v>
      </c>
      <c r="AD29" s="434"/>
      <c r="AE29" s="434"/>
      <c r="AF29" s="434"/>
      <c r="AG29" s="434"/>
      <c r="AH29" s="434"/>
      <c r="AI29" s="434"/>
      <c r="AJ29" s="435"/>
      <c r="AK29" s="436" t="s">
        <v>10</v>
      </c>
      <c r="AL29" s="434"/>
      <c r="AM29" s="434"/>
      <c r="AN29" s="434"/>
      <c r="AO29" s="434"/>
      <c r="AP29" s="434"/>
      <c r="AQ29" s="434"/>
      <c r="AR29" s="435"/>
      <c r="AS29" s="436" t="s">
        <v>11</v>
      </c>
      <c r="AT29" s="434"/>
      <c r="AU29" s="434"/>
      <c r="AV29" s="434"/>
      <c r="AW29" s="434"/>
      <c r="AX29" s="434"/>
      <c r="AY29" s="434"/>
      <c r="AZ29" s="434"/>
    </row>
    <row r="30" spans="1:53" s="38" customFormat="1" x14ac:dyDescent="0.25">
      <c r="A30" s="105"/>
      <c r="B30" s="414" t="s">
        <v>480</v>
      </c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  <c r="Z30" s="417" t="s">
        <v>27</v>
      </c>
      <c r="AA30" s="418"/>
      <c r="AB30" s="419"/>
      <c r="AC30" s="407">
        <v>0</v>
      </c>
      <c r="AD30" s="408"/>
      <c r="AE30" s="408"/>
      <c r="AF30" s="408"/>
      <c r="AG30" s="408"/>
      <c r="AH30" s="408"/>
      <c r="AI30" s="408"/>
      <c r="AJ30" s="409"/>
      <c r="AK30" s="407">
        <v>0</v>
      </c>
      <c r="AL30" s="408"/>
      <c r="AM30" s="408"/>
      <c r="AN30" s="408"/>
      <c r="AO30" s="408"/>
      <c r="AP30" s="408"/>
      <c r="AQ30" s="408"/>
      <c r="AR30" s="409"/>
      <c r="AS30" s="407">
        <v>0</v>
      </c>
      <c r="AT30" s="408"/>
      <c r="AU30" s="408"/>
      <c r="AV30" s="408"/>
      <c r="AW30" s="408"/>
      <c r="AX30" s="408"/>
      <c r="AY30" s="408"/>
      <c r="AZ30" s="416"/>
    </row>
    <row r="31" spans="1:53" s="38" customFormat="1" hidden="1" x14ac:dyDescent="0.25">
      <c r="A31" s="105"/>
      <c r="B31" s="414" t="s">
        <v>481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  <c r="Z31" s="417" t="s">
        <v>28</v>
      </c>
      <c r="AA31" s="418"/>
      <c r="AB31" s="419"/>
      <c r="AC31" s="407"/>
      <c r="AD31" s="408"/>
      <c r="AE31" s="408"/>
      <c r="AF31" s="408"/>
      <c r="AG31" s="408"/>
      <c r="AH31" s="408"/>
      <c r="AI31" s="408"/>
      <c r="AJ31" s="409"/>
      <c r="AK31" s="407"/>
      <c r="AL31" s="408"/>
      <c r="AM31" s="408"/>
      <c r="AN31" s="408"/>
      <c r="AO31" s="408"/>
      <c r="AP31" s="408"/>
      <c r="AQ31" s="408"/>
      <c r="AR31" s="409"/>
      <c r="AS31" s="407"/>
      <c r="AT31" s="408"/>
      <c r="AU31" s="408"/>
      <c r="AV31" s="408"/>
      <c r="AW31" s="408"/>
      <c r="AX31" s="408"/>
      <c r="AY31" s="408"/>
      <c r="AZ31" s="416"/>
    </row>
    <row r="32" spans="1:53" s="38" customFormat="1" hidden="1" x14ac:dyDescent="0.25">
      <c r="A32" s="105"/>
      <c r="B32" s="737" t="s">
        <v>257</v>
      </c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9"/>
      <c r="Z32" s="417" t="s">
        <v>29</v>
      </c>
      <c r="AA32" s="418"/>
      <c r="AB32" s="419"/>
      <c r="AC32" s="265"/>
      <c r="AD32" s="266"/>
      <c r="AE32" s="266"/>
      <c r="AF32" s="266"/>
      <c r="AG32" s="266"/>
      <c r="AH32" s="266"/>
      <c r="AI32" s="266"/>
      <c r="AJ32" s="267"/>
      <c r="AK32" s="265"/>
      <c r="AL32" s="266"/>
      <c r="AM32" s="266"/>
      <c r="AN32" s="266"/>
      <c r="AO32" s="266"/>
      <c r="AP32" s="266"/>
      <c r="AQ32" s="266"/>
      <c r="AR32" s="267"/>
      <c r="AS32" s="265"/>
      <c r="AT32" s="266"/>
      <c r="AU32" s="266"/>
      <c r="AV32" s="266"/>
      <c r="AW32" s="266"/>
      <c r="AX32" s="266"/>
      <c r="AY32" s="266"/>
      <c r="AZ32" s="272"/>
    </row>
    <row r="33" spans="1:62" s="8" customFormat="1" ht="15" customHeight="1" thickBot="1" x14ac:dyDescent="0.3">
      <c r="A33" s="98"/>
      <c r="B33" s="420" t="s">
        <v>58</v>
      </c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883"/>
      <c r="Z33" s="448"/>
      <c r="AA33" s="449"/>
      <c r="AB33" s="450"/>
      <c r="AC33" s="884">
        <f>SUM(AC30:AJ32)</f>
        <v>0</v>
      </c>
      <c r="AD33" s="885"/>
      <c r="AE33" s="885"/>
      <c r="AF33" s="885"/>
      <c r="AG33" s="885"/>
      <c r="AH33" s="885"/>
      <c r="AI33" s="885"/>
      <c r="AJ33" s="886"/>
      <c r="AK33" s="884">
        <f t="shared" ref="AK33" si="2">SUM(AK30:AR32)</f>
        <v>0</v>
      </c>
      <c r="AL33" s="885"/>
      <c r="AM33" s="885"/>
      <c r="AN33" s="885"/>
      <c r="AO33" s="885"/>
      <c r="AP33" s="885"/>
      <c r="AQ33" s="885"/>
      <c r="AR33" s="886"/>
      <c r="AS33" s="884">
        <f t="shared" ref="AS33" si="3">SUM(AS30:AZ32)</f>
        <v>0</v>
      </c>
      <c r="AT33" s="885"/>
      <c r="AU33" s="885"/>
      <c r="AV33" s="885"/>
      <c r="AW33" s="885"/>
      <c r="AX33" s="885"/>
      <c r="AY33" s="885"/>
      <c r="AZ33" s="886"/>
    </row>
    <row r="34" spans="1:62" s="8" customFormat="1" ht="15" customHeight="1" x14ac:dyDescent="0.25">
      <c r="A34" s="98"/>
      <c r="B34" s="143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119"/>
      <c r="AA34" s="119"/>
      <c r="AB34" s="119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</row>
    <row r="35" spans="1:62" s="8" customFormat="1" ht="18" customHeight="1" x14ac:dyDescent="0.25">
      <c r="A35" s="98"/>
      <c r="B35" s="618" t="s">
        <v>531</v>
      </c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8"/>
      <c r="AS35" s="618"/>
      <c r="AT35" s="618"/>
      <c r="AU35" s="618"/>
      <c r="AV35" s="618"/>
      <c r="AW35" s="618"/>
      <c r="AX35" s="618"/>
      <c r="AY35" s="618"/>
      <c r="AZ35" s="618"/>
    </row>
    <row r="36" spans="1:62" s="8" customFormat="1" ht="7.5" customHeight="1" x14ac:dyDescent="0.25">
      <c r="A36" s="99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</row>
    <row r="37" spans="1:62" s="8" customFormat="1" ht="24.95" customHeight="1" x14ac:dyDescent="0.25">
      <c r="A37" s="98"/>
      <c r="B37" s="401" t="s">
        <v>118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2"/>
      <c r="Z37" s="400" t="s">
        <v>72</v>
      </c>
      <c r="AA37" s="401"/>
      <c r="AB37" s="402"/>
      <c r="AC37" s="383" t="s">
        <v>5</v>
      </c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</row>
    <row r="38" spans="1:62" s="8" customFormat="1" ht="24.95" customHeight="1" x14ac:dyDescent="0.25">
      <c r="A38" s="98"/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4"/>
      <c r="Z38" s="455"/>
      <c r="AA38" s="453"/>
      <c r="AB38" s="454"/>
      <c r="AC38" s="400" t="str">
        <f>AC27</f>
        <v>на  2024 год
(на текущий 
финансовый год)</v>
      </c>
      <c r="AD38" s="401"/>
      <c r="AE38" s="401"/>
      <c r="AF38" s="401"/>
      <c r="AG38" s="401"/>
      <c r="AH38" s="401"/>
      <c r="AI38" s="401"/>
      <c r="AJ38" s="402"/>
      <c r="AK38" s="456" t="str">
        <f>AK27</f>
        <v>на  2025 год 
(на первый год 
планового периода)</v>
      </c>
      <c r="AL38" s="456"/>
      <c r="AM38" s="456"/>
      <c r="AN38" s="456"/>
      <c r="AO38" s="456"/>
      <c r="AP38" s="456"/>
      <c r="AQ38" s="456"/>
      <c r="AR38" s="456"/>
      <c r="AS38" s="401" t="str">
        <f>AS27</f>
        <v>на  2026 год 
(на второй год 
планового периода)</v>
      </c>
      <c r="AT38" s="401"/>
      <c r="AU38" s="401"/>
      <c r="AV38" s="401"/>
      <c r="AW38" s="401"/>
      <c r="AX38" s="401"/>
      <c r="AY38" s="401"/>
      <c r="AZ38" s="401"/>
    </row>
    <row r="39" spans="1:62" s="8" customFormat="1" ht="24.95" customHeight="1" x14ac:dyDescent="0.25">
      <c r="A39" s="98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6"/>
      <c r="Z39" s="405"/>
      <c r="AA39" s="404"/>
      <c r="AB39" s="406"/>
      <c r="AC39" s="405"/>
      <c r="AD39" s="404"/>
      <c r="AE39" s="404"/>
      <c r="AF39" s="404"/>
      <c r="AG39" s="404"/>
      <c r="AH39" s="404"/>
      <c r="AI39" s="404"/>
      <c r="AJ39" s="406"/>
      <c r="AK39" s="456"/>
      <c r="AL39" s="456"/>
      <c r="AM39" s="456"/>
      <c r="AN39" s="456"/>
      <c r="AO39" s="456"/>
      <c r="AP39" s="456"/>
      <c r="AQ39" s="456"/>
      <c r="AR39" s="456"/>
      <c r="AS39" s="404"/>
      <c r="AT39" s="404"/>
      <c r="AU39" s="404"/>
      <c r="AV39" s="404"/>
      <c r="AW39" s="404"/>
      <c r="AX39" s="404"/>
      <c r="AY39" s="404"/>
      <c r="AZ39" s="404"/>
    </row>
    <row r="40" spans="1:62" s="9" customFormat="1" ht="15" customHeight="1" thickBot="1" x14ac:dyDescent="0.3">
      <c r="A40" s="96"/>
      <c r="B40" s="434">
        <v>1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5"/>
      <c r="Z40" s="436" t="s">
        <v>75</v>
      </c>
      <c r="AA40" s="434"/>
      <c r="AB40" s="435"/>
      <c r="AC40" s="436" t="s">
        <v>9</v>
      </c>
      <c r="AD40" s="434"/>
      <c r="AE40" s="434"/>
      <c r="AF40" s="434"/>
      <c r="AG40" s="434"/>
      <c r="AH40" s="434"/>
      <c r="AI40" s="434"/>
      <c r="AJ40" s="435"/>
      <c r="AK40" s="436" t="s">
        <v>10</v>
      </c>
      <c r="AL40" s="434"/>
      <c r="AM40" s="434"/>
      <c r="AN40" s="434"/>
      <c r="AO40" s="434"/>
      <c r="AP40" s="434"/>
      <c r="AQ40" s="434"/>
      <c r="AR40" s="435"/>
      <c r="AS40" s="436" t="s">
        <v>11</v>
      </c>
      <c r="AT40" s="434"/>
      <c r="AU40" s="434"/>
      <c r="AV40" s="434"/>
      <c r="AW40" s="434"/>
      <c r="AX40" s="434"/>
      <c r="AY40" s="434"/>
      <c r="AZ40" s="434"/>
      <c r="BA40" s="30"/>
    </row>
    <row r="41" spans="1:62" s="9" customFormat="1" ht="18" customHeight="1" x14ac:dyDescent="0.25">
      <c r="A41" s="96"/>
      <c r="B41" s="881" t="s">
        <v>605</v>
      </c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1"/>
      <c r="T41" s="881"/>
      <c r="U41" s="881"/>
      <c r="V41" s="881"/>
      <c r="W41" s="881"/>
      <c r="X41" s="881"/>
      <c r="Y41" s="882"/>
      <c r="Z41" s="471" t="s">
        <v>27</v>
      </c>
      <c r="AA41" s="472"/>
      <c r="AB41" s="472"/>
      <c r="AC41" s="861">
        <f>AC30</f>
        <v>0</v>
      </c>
      <c r="AD41" s="581"/>
      <c r="AE41" s="581"/>
      <c r="AF41" s="581"/>
      <c r="AG41" s="581"/>
      <c r="AH41" s="581"/>
      <c r="AI41" s="581"/>
      <c r="AJ41" s="581"/>
      <c r="AK41" s="861">
        <f t="shared" ref="AK41" si="4">AK30</f>
        <v>0</v>
      </c>
      <c r="AL41" s="581"/>
      <c r="AM41" s="581"/>
      <c r="AN41" s="581"/>
      <c r="AO41" s="581"/>
      <c r="AP41" s="581"/>
      <c r="AQ41" s="581"/>
      <c r="AR41" s="581"/>
      <c r="AS41" s="861">
        <f t="shared" ref="AS41" si="5">AS30</f>
        <v>0</v>
      </c>
      <c r="AT41" s="581"/>
      <c r="AU41" s="581"/>
      <c r="AV41" s="581"/>
      <c r="AW41" s="581"/>
      <c r="AX41" s="581"/>
      <c r="AY41" s="581"/>
      <c r="AZ41" s="581"/>
    </row>
    <row r="42" spans="1:62" s="10" customFormat="1" ht="18" hidden="1" customHeight="1" x14ac:dyDescent="0.25">
      <c r="A42" s="98"/>
      <c r="B42" s="877">
        <v>98701000</v>
      </c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8"/>
      <c r="Z42" s="457" t="s">
        <v>28</v>
      </c>
      <c r="AA42" s="458"/>
      <c r="AB42" s="459"/>
      <c r="AC42" s="879">
        <f>AC31</f>
        <v>0</v>
      </c>
      <c r="AD42" s="456"/>
      <c r="AE42" s="456"/>
      <c r="AF42" s="456"/>
      <c r="AG42" s="456"/>
      <c r="AH42" s="456"/>
      <c r="AI42" s="456"/>
      <c r="AJ42" s="456"/>
      <c r="AK42" s="879">
        <f t="shared" ref="AK42" si="6">AK31</f>
        <v>0</v>
      </c>
      <c r="AL42" s="456"/>
      <c r="AM42" s="456"/>
      <c r="AN42" s="456"/>
      <c r="AO42" s="456"/>
      <c r="AP42" s="456"/>
      <c r="AQ42" s="456"/>
      <c r="AR42" s="456"/>
      <c r="AS42" s="879">
        <f t="shared" ref="AS42" si="7">AS31</f>
        <v>0</v>
      </c>
      <c r="AT42" s="456"/>
      <c r="AU42" s="456"/>
      <c r="AV42" s="456"/>
      <c r="AW42" s="456"/>
      <c r="AX42" s="456"/>
      <c r="AY42" s="456"/>
      <c r="AZ42" s="456"/>
    </row>
    <row r="43" spans="1:62" s="10" customFormat="1" ht="18" customHeight="1" thickBot="1" x14ac:dyDescent="0.3">
      <c r="A43" s="98"/>
      <c r="B43" s="420" t="s">
        <v>114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2"/>
      <c r="Z43" s="448" t="s">
        <v>244</v>
      </c>
      <c r="AA43" s="449"/>
      <c r="AB43" s="450"/>
      <c r="AC43" s="880">
        <f>SUM(AC41:AJ42)</f>
        <v>0</v>
      </c>
      <c r="AD43" s="574"/>
      <c r="AE43" s="574"/>
      <c r="AF43" s="574"/>
      <c r="AG43" s="574"/>
      <c r="AH43" s="574"/>
      <c r="AI43" s="574"/>
      <c r="AJ43" s="574"/>
      <c r="AK43" s="880">
        <f t="shared" ref="AK43" si="8">SUM(AK41:AR42)</f>
        <v>0</v>
      </c>
      <c r="AL43" s="574"/>
      <c r="AM43" s="574"/>
      <c r="AN43" s="574"/>
      <c r="AO43" s="574"/>
      <c r="AP43" s="574"/>
      <c r="AQ43" s="574"/>
      <c r="AR43" s="574"/>
      <c r="AS43" s="880">
        <f t="shared" ref="AS43" si="9">SUM(AS41:AZ42)</f>
        <v>0</v>
      </c>
      <c r="AT43" s="574"/>
      <c r="AU43" s="574"/>
      <c r="AV43" s="574"/>
      <c r="AW43" s="574"/>
      <c r="AX43" s="574"/>
      <c r="AY43" s="574"/>
      <c r="AZ43" s="574"/>
    </row>
    <row r="44" spans="1:62" s="8" customFormat="1" ht="15" customHeight="1" x14ac:dyDescent="0.25">
      <c r="A44" s="98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</row>
    <row r="45" spans="1:62" s="19" customFormat="1" ht="14.25" x14ac:dyDescent="0.2">
      <c r="A45" s="157"/>
      <c r="B45" s="876" t="s">
        <v>292</v>
      </c>
      <c r="C45" s="876"/>
      <c r="D45" s="876"/>
      <c r="E45" s="876"/>
      <c r="F45" s="876"/>
      <c r="G45" s="876"/>
      <c r="H45" s="876"/>
      <c r="I45" s="876"/>
      <c r="J45" s="876"/>
      <c r="K45" s="876"/>
      <c r="L45" s="876"/>
      <c r="M45" s="876"/>
      <c r="N45" s="876"/>
      <c r="O45" s="876"/>
      <c r="P45" s="876"/>
      <c r="Q45" s="876"/>
      <c r="R45" s="876"/>
      <c r="S45" s="876"/>
      <c r="T45" s="876"/>
      <c r="U45" s="876"/>
      <c r="V45" s="876"/>
      <c r="W45" s="876"/>
      <c r="X45" s="876"/>
      <c r="Y45" s="876"/>
      <c r="Z45" s="876"/>
      <c r="AA45" s="876"/>
      <c r="AB45" s="876"/>
      <c r="AC45" s="876"/>
      <c r="AD45" s="876"/>
      <c r="AE45" s="876"/>
      <c r="AF45" s="876"/>
      <c r="AG45" s="876"/>
      <c r="AH45" s="876"/>
      <c r="AI45" s="876"/>
      <c r="AJ45" s="876"/>
      <c r="AK45" s="876"/>
      <c r="AL45" s="876"/>
      <c r="AM45" s="876"/>
      <c r="AN45" s="876"/>
      <c r="AO45" s="876"/>
      <c r="AP45" s="876"/>
      <c r="AQ45" s="876"/>
      <c r="AR45" s="876"/>
      <c r="AS45" s="876"/>
      <c r="AT45" s="876"/>
      <c r="AU45" s="876"/>
      <c r="AV45" s="876"/>
      <c r="AW45" s="876"/>
      <c r="AX45" s="876"/>
      <c r="AY45" s="876"/>
      <c r="AZ45" s="876"/>
      <c r="BA45" s="876"/>
      <c r="BB45" s="876"/>
      <c r="BC45" s="876"/>
      <c r="BD45" s="876"/>
      <c r="BE45" s="876"/>
      <c r="BF45" s="876"/>
    </row>
    <row r="46" spans="1:62" s="17" customFormat="1" ht="15.75" customHeight="1" x14ac:dyDescent="0.25">
      <c r="A46" s="98"/>
      <c r="B46" s="871" t="s">
        <v>826</v>
      </c>
      <c r="C46" s="871"/>
      <c r="D46" s="871"/>
      <c r="E46" s="871"/>
      <c r="F46" s="871"/>
      <c r="G46" s="871"/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1"/>
      <c r="AD46" s="871"/>
      <c r="AE46" s="871"/>
      <c r="AF46" s="871"/>
      <c r="AG46" s="871"/>
      <c r="AH46" s="871"/>
      <c r="AI46" s="871"/>
      <c r="AJ46" s="871"/>
      <c r="AK46" s="871"/>
      <c r="AL46" s="871"/>
      <c r="AM46" s="871"/>
      <c r="AN46" s="871"/>
      <c r="AO46" s="871"/>
      <c r="AP46" s="871"/>
      <c r="AQ46" s="871"/>
      <c r="AR46" s="871"/>
      <c r="AS46" s="871"/>
      <c r="AT46" s="871"/>
      <c r="AU46" s="871"/>
      <c r="AV46" s="871"/>
      <c r="AW46" s="871"/>
      <c r="AX46" s="871"/>
      <c r="AY46" s="871"/>
      <c r="AZ46" s="871"/>
      <c r="BA46" s="871"/>
      <c r="BB46" s="871"/>
      <c r="BC46" s="871"/>
      <c r="BD46" s="871"/>
      <c r="BE46" s="871"/>
      <c r="BF46" s="871"/>
    </row>
    <row r="47" spans="1:62" s="8" customFormat="1" ht="8.1" customHeight="1" x14ac:dyDescent="0.25">
      <c r="A47" s="98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s="17" customFormat="1" ht="50.1" customHeight="1" x14ac:dyDescent="0.25">
      <c r="A48" s="99"/>
      <c r="B48" s="401" t="s">
        <v>118</v>
      </c>
      <c r="C48" s="401"/>
      <c r="D48" s="401"/>
      <c r="E48" s="402"/>
      <c r="F48" s="383" t="s">
        <v>333</v>
      </c>
      <c r="G48" s="384"/>
      <c r="H48" s="384"/>
      <c r="I48" s="384"/>
      <c r="J48" s="384"/>
      <c r="K48" s="384"/>
      <c r="L48" s="384"/>
      <c r="M48" s="385"/>
      <c r="N48" s="383" t="s">
        <v>119</v>
      </c>
      <c r="O48" s="384"/>
      <c r="P48" s="384"/>
      <c r="Q48" s="384"/>
      <c r="R48" s="384"/>
      <c r="S48" s="384"/>
      <c r="T48" s="385"/>
      <c r="U48" s="400" t="s">
        <v>382</v>
      </c>
      <c r="V48" s="401"/>
      <c r="W48" s="402"/>
      <c r="X48" s="400" t="s">
        <v>187</v>
      </c>
      <c r="Y48" s="401"/>
      <c r="Z48" s="401"/>
      <c r="AA48" s="402"/>
      <c r="AB48" s="400" t="s">
        <v>120</v>
      </c>
      <c r="AC48" s="401"/>
      <c r="AD48" s="402"/>
      <c r="AE48" s="400" t="s">
        <v>383</v>
      </c>
      <c r="AF48" s="401"/>
      <c r="AG48" s="401"/>
      <c r="AH48" s="402"/>
      <c r="AI48" s="383" t="s">
        <v>121</v>
      </c>
      <c r="AJ48" s="384"/>
      <c r="AK48" s="384"/>
      <c r="AL48" s="384"/>
      <c r="AM48" s="384"/>
      <c r="AN48" s="384"/>
      <c r="AO48" s="384"/>
      <c r="AP48" s="385"/>
      <c r="AQ48" s="400" t="s">
        <v>337</v>
      </c>
      <c r="AR48" s="401"/>
      <c r="AS48" s="401"/>
      <c r="AT48" s="401"/>
      <c r="AU48" s="456" t="s">
        <v>4</v>
      </c>
      <c r="AV48" s="456"/>
      <c r="AW48" s="401" t="s">
        <v>336</v>
      </c>
      <c r="AX48" s="401"/>
      <c r="AY48" s="401"/>
      <c r="AZ48" s="401"/>
      <c r="BA48" s="28"/>
      <c r="BB48" s="28"/>
      <c r="BC48" s="28"/>
      <c r="BD48" s="28"/>
      <c r="BE48" s="28"/>
      <c r="BF48" s="28"/>
      <c r="BG48" s="31"/>
      <c r="BH48" s="31"/>
      <c r="BI48" s="31"/>
      <c r="BJ48" s="31"/>
    </row>
    <row r="49" spans="1:62" s="17" customFormat="1" ht="141" customHeight="1" x14ac:dyDescent="0.25">
      <c r="A49" s="99"/>
      <c r="B49" s="404"/>
      <c r="C49" s="404"/>
      <c r="D49" s="404"/>
      <c r="E49" s="406"/>
      <c r="F49" s="383" t="s">
        <v>6</v>
      </c>
      <c r="G49" s="384"/>
      <c r="H49" s="384"/>
      <c r="I49" s="384"/>
      <c r="J49" s="456" t="s">
        <v>122</v>
      </c>
      <c r="K49" s="456"/>
      <c r="L49" s="456"/>
      <c r="M49" s="456"/>
      <c r="N49" s="383" t="s">
        <v>123</v>
      </c>
      <c r="O49" s="384"/>
      <c r="P49" s="385"/>
      <c r="Q49" s="383" t="s">
        <v>335</v>
      </c>
      <c r="R49" s="384"/>
      <c r="S49" s="384"/>
      <c r="T49" s="385"/>
      <c r="U49" s="405"/>
      <c r="V49" s="404"/>
      <c r="W49" s="406"/>
      <c r="X49" s="405"/>
      <c r="Y49" s="404"/>
      <c r="Z49" s="404"/>
      <c r="AA49" s="406"/>
      <c r="AB49" s="405"/>
      <c r="AC49" s="404"/>
      <c r="AD49" s="406"/>
      <c r="AE49" s="405"/>
      <c r="AF49" s="404"/>
      <c r="AG49" s="404"/>
      <c r="AH49" s="406"/>
      <c r="AI49" s="383" t="s">
        <v>334</v>
      </c>
      <c r="AJ49" s="384"/>
      <c r="AK49" s="384"/>
      <c r="AL49" s="385"/>
      <c r="AM49" s="383" t="s">
        <v>329</v>
      </c>
      <c r="AN49" s="384"/>
      <c r="AO49" s="384"/>
      <c r="AP49" s="385"/>
      <c r="AQ49" s="405"/>
      <c r="AR49" s="404"/>
      <c r="AS49" s="404"/>
      <c r="AT49" s="404"/>
      <c r="AU49" s="456"/>
      <c r="AV49" s="456"/>
      <c r="AW49" s="404"/>
      <c r="AX49" s="404"/>
      <c r="AY49" s="404"/>
      <c r="AZ49" s="404"/>
      <c r="BA49" s="28"/>
      <c r="BB49" s="28"/>
      <c r="BC49" s="28"/>
      <c r="BD49" s="28"/>
      <c r="BE49" s="28"/>
      <c r="BF49" s="28"/>
      <c r="BG49" s="31"/>
      <c r="BH49" s="31"/>
      <c r="BI49" s="31"/>
      <c r="BJ49" s="31"/>
    </row>
    <row r="50" spans="1:62" s="17" customFormat="1" ht="15.75" thickBot="1" x14ac:dyDescent="0.3">
      <c r="A50" s="99"/>
      <c r="B50" s="613">
        <v>1</v>
      </c>
      <c r="C50" s="613"/>
      <c r="D50" s="613"/>
      <c r="E50" s="620"/>
      <c r="F50" s="612">
        <v>2</v>
      </c>
      <c r="G50" s="613"/>
      <c r="H50" s="613"/>
      <c r="I50" s="620"/>
      <c r="J50" s="612">
        <v>3</v>
      </c>
      <c r="K50" s="613"/>
      <c r="L50" s="613"/>
      <c r="M50" s="620"/>
      <c r="N50" s="612">
        <v>4</v>
      </c>
      <c r="O50" s="613"/>
      <c r="P50" s="620"/>
      <c r="Q50" s="612">
        <v>5</v>
      </c>
      <c r="R50" s="613"/>
      <c r="S50" s="613"/>
      <c r="T50" s="620"/>
      <c r="U50" s="612">
        <v>6</v>
      </c>
      <c r="V50" s="613"/>
      <c r="W50" s="620"/>
      <c r="X50" s="612">
        <v>7</v>
      </c>
      <c r="Y50" s="613"/>
      <c r="Z50" s="613"/>
      <c r="AA50" s="620"/>
      <c r="AB50" s="612">
        <v>8</v>
      </c>
      <c r="AC50" s="613"/>
      <c r="AD50" s="620"/>
      <c r="AE50" s="612">
        <v>9</v>
      </c>
      <c r="AF50" s="613"/>
      <c r="AG50" s="613"/>
      <c r="AH50" s="620"/>
      <c r="AI50" s="612">
        <v>10</v>
      </c>
      <c r="AJ50" s="613"/>
      <c r="AK50" s="613"/>
      <c r="AL50" s="620"/>
      <c r="AM50" s="612">
        <v>11</v>
      </c>
      <c r="AN50" s="613"/>
      <c r="AO50" s="613"/>
      <c r="AP50" s="620"/>
      <c r="AQ50" s="612">
        <v>12</v>
      </c>
      <c r="AR50" s="613"/>
      <c r="AS50" s="613"/>
      <c r="AT50" s="620"/>
      <c r="AU50" s="612">
        <v>13</v>
      </c>
      <c r="AV50" s="620"/>
      <c r="AW50" s="612">
        <v>14</v>
      </c>
      <c r="AX50" s="613"/>
      <c r="AY50" s="613"/>
      <c r="AZ50" s="613"/>
      <c r="BA50" s="30"/>
      <c r="BB50" s="30"/>
      <c r="BC50" s="30"/>
      <c r="BD50" s="30"/>
      <c r="BE50" s="30"/>
      <c r="BF50" s="30"/>
      <c r="BG50" s="31"/>
      <c r="BH50" s="31"/>
      <c r="BI50" s="31"/>
      <c r="BJ50" s="31"/>
    </row>
    <row r="51" spans="1:62" s="17" customFormat="1" x14ac:dyDescent="0.25">
      <c r="A51" s="120"/>
      <c r="B51" s="592">
        <v>98701001</v>
      </c>
      <c r="C51" s="592"/>
      <c r="D51" s="592"/>
      <c r="E51" s="593"/>
      <c r="F51" s="820">
        <v>0</v>
      </c>
      <c r="G51" s="865"/>
      <c r="H51" s="865"/>
      <c r="I51" s="866"/>
      <c r="J51" s="669">
        <v>0</v>
      </c>
      <c r="K51" s="592"/>
      <c r="L51" s="592"/>
      <c r="M51" s="593"/>
      <c r="N51" s="669">
        <v>0</v>
      </c>
      <c r="O51" s="592"/>
      <c r="P51" s="593"/>
      <c r="Q51" s="669">
        <v>0</v>
      </c>
      <c r="R51" s="592"/>
      <c r="S51" s="592"/>
      <c r="T51" s="593"/>
      <c r="U51" s="875">
        <f>F51-Q51</f>
        <v>0</v>
      </c>
      <c r="V51" s="592"/>
      <c r="W51" s="593"/>
      <c r="X51" s="669"/>
      <c r="Y51" s="592"/>
      <c r="Z51" s="592"/>
      <c r="AA51" s="593"/>
      <c r="AB51" s="669">
        <v>2.2000000000000002</v>
      </c>
      <c r="AC51" s="592"/>
      <c r="AD51" s="593"/>
      <c r="AE51" s="669">
        <f>U51*AB51/100</f>
        <v>0</v>
      </c>
      <c r="AF51" s="592"/>
      <c r="AG51" s="592"/>
      <c r="AH51" s="593"/>
      <c r="AI51" s="669"/>
      <c r="AJ51" s="592"/>
      <c r="AK51" s="592"/>
      <c r="AL51" s="593"/>
      <c r="AM51" s="669"/>
      <c r="AN51" s="592"/>
      <c r="AO51" s="592"/>
      <c r="AP51" s="593"/>
      <c r="AQ51" s="666">
        <v>0</v>
      </c>
      <c r="AR51" s="667"/>
      <c r="AS51" s="667"/>
      <c r="AT51" s="668"/>
      <c r="AU51" s="846" t="s">
        <v>27</v>
      </c>
      <c r="AV51" s="603"/>
      <c r="AW51" s="868">
        <f>(AE51-AM51+AQ51)</f>
        <v>0</v>
      </c>
      <c r="AX51" s="868"/>
      <c r="AY51" s="868"/>
      <c r="AZ51" s="870"/>
      <c r="BA51" s="30"/>
      <c r="BB51" s="30"/>
      <c r="BC51" s="30"/>
      <c r="BD51" s="30"/>
      <c r="BE51" s="30"/>
      <c r="BF51" s="30"/>
      <c r="BG51" s="31"/>
      <c r="BH51" s="31"/>
      <c r="BI51" s="31"/>
      <c r="BJ51" s="31"/>
    </row>
    <row r="52" spans="1:62" s="17" customFormat="1" ht="15.75" hidden="1" thickBot="1" x14ac:dyDescent="0.3">
      <c r="A52" s="120"/>
      <c r="B52" s="843">
        <v>98701000</v>
      </c>
      <c r="C52" s="613"/>
      <c r="D52" s="613"/>
      <c r="E52" s="620"/>
      <c r="F52" s="872">
        <v>1599987</v>
      </c>
      <c r="G52" s="873"/>
      <c r="H52" s="873"/>
      <c r="I52" s="874"/>
      <c r="J52" s="616"/>
      <c r="K52" s="387"/>
      <c r="L52" s="387"/>
      <c r="M52" s="388"/>
      <c r="N52" s="616">
        <v>0</v>
      </c>
      <c r="O52" s="387"/>
      <c r="P52" s="388"/>
      <c r="Q52" s="616">
        <v>0</v>
      </c>
      <c r="R52" s="387"/>
      <c r="S52" s="387"/>
      <c r="T52" s="388"/>
      <c r="U52" s="669">
        <f>F52-Q52</f>
        <v>1599987</v>
      </c>
      <c r="V52" s="592"/>
      <c r="W52" s="593"/>
      <c r="X52" s="616"/>
      <c r="Y52" s="387"/>
      <c r="Z52" s="387"/>
      <c r="AA52" s="388"/>
      <c r="AB52" s="669">
        <v>2.2000000000000002</v>
      </c>
      <c r="AC52" s="592"/>
      <c r="AD52" s="593"/>
      <c r="AE52" s="669">
        <f>U52*AB52/100</f>
        <v>35199.714000000007</v>
      </c>
      <c r="AF52" s="592"/>
      <c r="AG52" s="592"/>
      <c r="AH52" s="593"/>
      <c r="AI52" s="616"/>
      <c r="AJ52" s="387"/>
      <c r="AK52" s="387"/>
      <c r="AL52" s="388"/>
      <c r="AM52" s="616"/>
      <c r="AN52" s="387"/>
      <c r="AO52" s="387"/>
      <c r="AP52" s="388"/>
      <c r="AQ52" s="616">
        <v>0</v>
      </c>
      <c r="AR52" s="387"/>
      <c r="AS52" s="387"/>
      <c r="AT52" s="388"/>
      <c r="AU52" s="664" t="s">
        <v>28</v>
      </c>
      <c r="AV52" s="615"/>
      <c r="AW52" s="868">
        <f>(AE52-AM52+AQ52)+92.42</f>
        <v>35292.134000000005</v>
      </c>
      <c r="AX52" s="868"/>
      <c r="AY52" s="868"/>
      <c r="AZ52" s="870"/>
      <c r="BA52" s="30"/>
      <c r="BB52" s="30"/>
      <c r="BC52" s="30"/>
      <c r="BD52" s="30"/>
      <c r="BE52" s="30"/>
      <c r="BF52" s="30"/>
      <c r="BG52" s="31"/>
      <c r="BH52" s="31"/>
      <c r="BI52" s="31"/>
      <c r="BJ52" s="31"/>
    </row>
    <row r="53" spans="1:62" s="17" customFormat="1" ht="15.75" thickBot="1" x14ac:dyDescent="0.3">
      <c r="A53" s="98"/>
      <c r="B53" s="863" t="s">
        <v>114</v>
      </c>
      <c r="C53" s="863"/>
      <c r="D53" s="863"/>
      <c r="E53" s="864"/>
      <c r="F53" s="613"/>
      <c r="G53" s="613"/>
      <c r="H53" s="613"/>
      <c r="I53" s="620"/>
      <c r="J53" s="612"/>
      <c r="K53" s="613"/>
      <c r="L53" s="613"/>
      <c r="M53" s="620"/>
      <c r="N53" s="672" t="s">
        <v>30</v>
      </c>
      <c r="O53" s="673"/>
      <c r="P53" s="382"/>
      <c r="Q53" s="612"/>
      <c r="R53" s="613"/>
      <c r="S53" s="613"/>
      <c r="T53" s="620"/>
      <c r="U53" s="612"/>
      <c r="V53" s="613"/>
      <c r="W53" s="620"/>
      <c r="X53" s="672" t="s">
        <v>30</v>
      </c>
      <c r="Y53" s="673"/>
      <c r="Z53" s="673"/>
      <c r="AA53" s="382"/>
      <c r="AB53" s="672" t="s">
        <v>30</v>
      </c>
      <c r="AC53" s="673"/>
      <c r="AD53" s="382"/>
      <c r="AE53" s="612"/>
      <c r="AF53" s="613"/>
      <c r="AG53" s="613"/>
      <c r="AH53" s="620"/>
      <c r="AI53" s="672" t="s">
        <v>30</v>
      </c>
      <c r="AJ53" s="673"/>
      <c r="AK53" s="673"/>
      <c r="AL53" s="382"/>
      <c r="AM53" s="612"/>
      <c r="AN53" s="613"/>
      <c r="AO53" s="613"/>
      <c r="AP53" s="620"/>
      <c r="AQ53" s="612"/>
      <c r="AR53" s="613"/>
      <c r="AS53" s="613"/>
      <c r="AT53" s="620"/>
      <c r="AU53" s="612">
        <v>9000</v>
      </c>
      <c r="AV53" s="620"/>
      <c r="AW53" s="862">
        <f>AW51</f>
        <v>0</v>
      </c>
      <c r="AX53" s="613"/>
      <c r="AY53" s="613"/>
      <c r="AZ53" s="621"/>
      <c r="BA53" s="30"/>
      <c r="BB53" s="30"/>
      <c r="BC53" s="30"/>
      <c r="BD53" s="30"/>
      <c r="BE53" s="30"/>
      <c r="BF53" s="30"/>
      <c r="BG53" s="31"/>
      <c r="BH53" s="31"/>
      <c r="BI53" s="31"/>
      <c r="BJ53" s="31"/>
    </row>
    <row r="55" spans="1:62" s="17" customFormat="1" ht="15.75" customHeight="1" x14ac:dyDescent="0.25">
      <c r="A55" s="98"/>
      <c r="B55" s="871" t="s">
        <v>827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/>
      <c r="AI55" s="871"/>
      <c r="AJ55" s="871"/>
      <c r="AK55" s="871"/>
      <c r="AL55" s="871"/>
      <c r="AM55" s="871"/>
      <c r="AN55" s="871"/>
      <c r="AO55" s="871"/>
      <c r="AP55" s="871"/>
      <c r="AQ55" s="871"/>
      <c r="AR55" s="871"/>
      <c r="AS55" s="871"/>
      <c r="AT55" s="871"/>
      <c r="AU55" s="871"/>
      <c r="AV55" s="871"/>
      <c r="AW55" s="871"/>
      <c r="AX55" s="871"/>
      <c r="AY55" s="871"/>
      <c r="AZ55" s="871"/>
      <c r="BA55" s="871"/>
      <c r="BB55" s="871"/>
      <c r="BC55" s="871"/>
      <c r="BD55" s="871"/>
      <c r="BE55" s="871"/>
      <c r="BF55" s="871"/>
    </row>
    <row r="56" spans="1:62" s="8" customFormat="1" ht="8.1" customHeight="1" x14ac:dyDescent="0.25">
      <c r="A56" s="98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s="17" customFormat="1" ht="50.1" customHeight="1" x14ac:dyDescent="0.25">
      <c r="A57" s="99"/>
      <c r="B57" s="401" t="s">
        <v>118</v>
      </c>
      <c r="C57" s="401"/>
      <c r="D57" s="401"/>
      <c r="E57" s="402"/>
      <c r="F57" s="383" t="s">
        <v>333</v>
      </c>
      <c r="G57" s="384"/>
      <c r="H57" s="384"/>
      <c r="I57" s="384"/>
      <c r="J57" s="384"/>
      <c r="K57" s="384"/>
      <c r="L57" s="384"/>
      <c r="M57" s="385"/>
      <c r="N57" s="383" t="s">
        <v>119</v>
      </c>
      <c r="O57" s="384"/>
      <c r="P57" s="384"/>
      <c r="Q57" s="384"/>
      <c r="R57" s="384"/>
      <c r="S57" s="384"/>
      <c r="T57" s="385"/>
      <c r="U57" s="400" t="s">
        <v>382</v>
      </c>
      <c r="V57" s="401"/>
      <c r="W57" s="402"/>
      <c r="X57" s="400" t="s">
        <v>187</v>
      </c>
      <c r="Y57" s="401"/>
      <c r="Z57" s="401"/>
      <c r="AA57" s="402"/>
      <c r="AB57" s="400" t="s">
        <v>120</v>
      </c>
      <c r="AC57" s="401"/>
      <c r="AD57" s="402"/>
      <c r="AE57" s="400" t="s">
        <v>383</v>
      </c>
      <c r="AF57" s="401"/>
      <c r="AG57" s="401"/>
      <c r="AH57" s="402"/>
      <c r="AI57" s="383" t="s">
        <v>121</v>
      </c>
      <c r="AJ57" s="384"/>
      <c r="AK57" s="384"/>
      <c r="AL57" s="384"/>
      <c r="AM57" s="384"/>
      <c r="AN57" s="384"/>
      <c r="AO57" s="384"/>
      <c r="AP57" s="385"/>
      <c r="AQ57" s="400" t="s">
        <v>337</v>
      </c>
      <c r="AR57" s="401"/>
      <c r="AS57" s="401"/>
      <c r="AT57" s="401"/>
      <c r="AU57" s="456" t="s">
        <v>4</v>
      </c>
      <c r="AV57" s="456"/>
      <c r="AW57" s="401" t="s">
        <v>336</v>
      </c>
      <c r="AX57" s="401"/>
      <c r="AY57" s="401"/>
      <c r="AZ57" s="401"/>
      <c r="BA57" s="28"/>
      <c r="BB57" s="28"/>
      <c r="BC57" s="28"/>
      <c r="BD57" s="28"/>
      <c r="BE57" s="28"/>
      <c r="BF57" s="28"/>
      <c r="BG57" s="31"/>
      <c r="BH57" s="31"/>
      <c r="BI57" s="31"/>
      <c r="BJ57" s="31"/>
    </row>
    <row r="58" spans="1:62" s="17" customFormat="1" ht="141" customHeight="1" x14ac:dyDescent="0.25">
      <c r="A58" s="99"/>
      <c r="B58" s="404"/>
      <c r="C58" s="404"/>
      <c r="D58" s="404"/>
      <c r="E58" s="406"/>
      <c r="F58" s="383" t="s">
        <v>6</v>
      </c>
      <c r="G58" s="384"/>
      <c r="H58" s="384"/>
      <c r="I58" s="384"/>
      <c r="J58" s="456" t="s">
        <v>122</v>
      </c>
      <c r="K58" s="456"/>
      <c r="L58" s="456"/>
      <c r="M58" s="456"/>
      <c r="N58" s="383" t="s">
        <v>123</v>
      </c>
      <c r="O58" s="384"/>
      <c r="P58" s="385"/>
      <c r="Q58" s="383" t="s">
        <v>335</v>
      </c>
      <c r="R58" s="384"/>
      <c r="S58" s="384"/>
      <c r="T58" s="385"/>
      <c r="U58" s="405"/>
      <c r="V58" s="404"/>
      <c r="W58" s="406"/>
      <c r="X58" s="405"/>
      <c r="Y58" s="404"/>
      <c r="Z58" s="404"/>
      <c r="AA58" s="406"/>
      <c r="AB58" s="405"/>
      <c r="AC58" s="404"/>
      <c r="AD58" s="406"/>
      <c r="AE58" s="405"/>
      <c r="AF58" s="404"/>
      <c r="AG58" s="404"/>
      <c r="AH58" s="406"/>
      <c r="AI58" s="383" t="s">
        <v>334</v>
      </c>
      <c r="AJ58" s="384"/>
      <c r="AK58" s="384"/>
      <c r="AL58" s="385"/>
      <c r="AM58" s="383" t="s">
        <v>329</v>
      </c>
      <c r="AN58" s="384"/>
      <c r="AO58" s="384"/>
      <c r="AP58" s="385"/>
      <c r="AQ58" s="405"/>
      <c r="AR58" s="404"/>
      <c r="AS58" s="404"/>
      <c r="AT58" s="404"/>
      <c r="AU58" s="456"/>
      <c r="AV58" s="456"/>
      <c r="AW58" s="404"/>
      <c r="AX58" s="404"/>
      <c r="AY58" s="404"/>
      <c r="AZ58" s="404"/>
      <c r="BA58" s="28"/>
      <c r="BB58" s="28"/>
      <c r="BC58" s="28"/>
      <c r="BD58" s="28"/>
      <c r="BE58" s="28"/>
      <c r="BF58" s="28"/>
      <c r="BG58" s="31"/>
      <c r="BH58" s="31"/>
      <c r="BI58" s="31"/>
      <c r="BJ58" s="31"/>
    </row>
    <row r="59" spans="1:62" s="17" customFormat="1" ht="15.75" thickBot="1" x14ac:dyDescent="0.3">
      <c r="A59" s="99"/>
      <c r="B59" s="613">
        <v>1</v>
      </c>
      <c r="C59" s="613"/>
      <c r="D59" s="613"/>
      <c r="E59" s="620"/>
      <c r="F59" s="612">
        <v>2</v>
      </c>
      <c r="G59" s="613"/>
      <c r="H59" s="613"/>
      <c r="I59" s="620"/>
      <c r="J59" s="612">
        <v>3</v>
      </c>
      <c r="K59" s="613"/>
      <c r="L59" s="613"/>
      <c r="M59" s="620"/>
      <c r="N59" s="612">
        <v>4</v>
      </c>
      <c r="O59" s="613"/>
      <c r="P59" s="620"/>
      <c r="Q59" s="612">
        <v>5</v>
      </c>
      <c r="R59" s="613"/>
      <c r="S59" s="613"/>
      <c r="T59" s="620"/>
      <c r="U59" s="612">
        <v>6</v>
      </c>
      <c r="V59" s="613"/>
      <c r="W59" s="620"/>
      <c r="X59" s="612">
        <v>7</v>
      </c>
      <c r="Y59" s="613"/>
      <c r="Z59" s="613"/>
      <c r="AA59" s="620"/>
      <c r="AB59" s="612">
        <v>8</v>
      </c>
      <c r="AC59" s="613"/>
      <c r="AD59" s="620"/>
      <c r="AE59" s="612">
        <v>9</v>
      </c>
      <c r="AF59" s="613"/>
      <c r="AG59" s="613"/>
      <c r="AH59" s="620"/>
      <c r="AI59" s="612">
        <v>10</v>
      </c>
      <c r="AJ59" s="613"/>
      <c r="AK59" s="613"/>
      <c r="AL59" s="620"/>
      <c r="AM59" s="612">
        <v>11</v>
      </c>
      <c r="AN59" s="613"/>
      <c r="AO59" s="613"/>
      <c r="AP59" s="620"/>
      <c r="AQ59" s="612">
        <v>12</v>
      </c>
      <c r="AR59" s="613"/>
      <c r="AS59" s="613"/>
      <c r="AT59" s="620"/>
      <c r="AU59" s="612">
        <v>13</v>
      </c>
      <c r="AV59" s="620"/>
      <c r="AW59" s="612">
        <v>14</v>
      </c>
      <c r="AX59" s="613"/>
      <c r="AY59" s="613"/>
      <c r="AZ59" s="613"/>
      <c r="BA59" s="30"/>
      <c r="BB59" s="30"/>
      <c r="BC59" s="30"/>
      <c r="BD59" s="30"/>
      <c r="BE59" s="30"/>
      <c r="BF59" s="30"/>
      <c r="BG59" s="31"/>
      <c r="BH59" s="31"/>
      <c r="BI59" s="31"/>
      <c r="BJ59" s="31"/>
    </row>
    <row r="60" spans="1:62" s="17" customFormat="1" x14ac:dyDescent="0.25">
      <c r="A60" s="120"/>
      <c r="B60" s="592">
        <v>98701001</v>
      </c>
      <c r="C60" s="592"/>
      <c r="D60" s="592"/>
      <c r="E60" s="593"/>
      <c r="F60" s="820">
        <v>0</v>
      </c>
      <c r="G60" s="865"/>
      <c r="H60" s="865"/>
      <c r="I60" s="866"/>
      <c r="J60" s="820">
        <v>0</v>
      </c>
      <c r="K60" s="865"/>
      <c r="L60" s="865"/>
      <c r="M60" s="866"/>
      <c r="N60" s="820">
        <v>0</v>
      </c>
      <c r="O60" s="865"/>
      <c r="P60" s="866"/>
      <c r="Q60" s="820">
        <v>0</v>
      </c>
      <c r="R60" s="865"/>
      <c r="S60" s="865"/>
      <c r="T60" s="866"/>
      <c r="U60" s="820">
        <f>F60-Q60</f>
        <v>0</v>
      </c>
      <c r="V60" s="865"/>
      <c r="W60" s="866"/>
      <c r="X60" s="820"/>
      <c r="Y60" s="865"/>
      <c r="Z60" s="865"/>
      <c r="AA60" s="866"/>
      <c r="AB60" s="820">
        <v>2.2000000000000002</v>
      </c>
      <c r="AC60" s="865"/>
      <c r="AD60" s="866"/>
      <c r="AE60" s="820">
        <f>U60*AB60/100</f>
        <v>0</v>
      </c>
      <c r="AF60" s="865"/>
      <c r="AG60" s="865"/>
      <c r="AH60" s="866"/>
      <c r="AI60" s="820">
        <v>0</v>
      </c>
      <c r="AJ60" s="865"/>
      <c r="AK60" s="865"/>
      <c r="AL60" s="866"/>
      <c r="AM60" s="820">
        <v>0</v>
      </c>
      <c r="AN60" s="865"/>
      <c r="AO60" s="865"/>
      <c r="AP60" s="866"/>
      <c r="AQ60" s="867">
        <v>0</v>
      </c>
      <c r="AR60" s="868"/>
      <c r="AS60" s="868"/>
      <c r="AT60" s="869"/>
      <c r="AU60" s="867" t="s">
        <v>27</v>
      </c>
      <c r="AV60" s="869"/>
      <c r="AW60" s="868">
        <f>(AE60-AM60+AQ60)</f>
        <v>0</v>
      </c>
      <c r="AX60" s="868"/>
      <c r="AY60" s="868"/>
      <c r="AZ60" s="870"/>
      <c r="BA60" s="30"/>
      <c r="BB60" s="30"/>
      <c r="BC60" s="30"/>
      <c r="BD60" s="30"/>
      <c r="BE60" s="30"/>
      <c r="BF60" s="30"/>
      <c r="BG60" s="31"/>
      <c r="BH60" s="31"/>
      <c r="BI60" s="31"/>
      <c r="BJ60" s="31"/>
    </row>
    <row r="61" spans="1:62" s="17" customFormat="1" ht="15.75" hidden="1" thickBot="1" x14ac:dyDescent="0.3">
      <c r="A61" s="120"/>
      <c r="B61" s="613"/>
      <c r="C61" s="613"/>
      <c r="D61" s="613"/>
      <c r="E61" s="620"/>
      <c r="F61" s="616"/>
      <c r="G61" s="387"/>
      <c r="H61" s="387"/>
      <c r="I61" s="388"/>
      <c r="J61" s="616"/>
      <c r="K61" s="387"/>
      <c r="L61" s="387"/>
      <c r="M61" s="388"/>
      <c r="N61" s="616"/>
      <c r="O61" s="387"/>
      <c r="P61" s="388"/>
      <c r="Q61" s="616"/>
      <c r="R61" s="387"/>
      <c r="S61" s="387"/>
      <c r="T61" s="388"/>
      <c r="U61" s="616"/>
      <c r="V61" s="387"/>
      <c r="W61" s="388"/>
      <c r="X61" s="616"/>
      <c r="Y61" s="387"/>
      <c r="Z61" s="387"/>
      <c r="AA61" s="388"/>
      <c r="AB61" s="616"/>
      <c r="AC61" s="387"/>
      <c r="AD61" s="388"/>
      <c r="AE61" s="616"/>
      <c r="AF61" s="387"/>
      <c r="AG61" s="387"/>
      <c r="AH61" s="388"/>
      <c r="AI61" s="616"/>
      <c r="AJ61" s="387"/>
      <c r="AK61" s="387"/>
      <c r="AL61" s="388"/>
      <c r="AM61" s="616"/>
      <c r="AN61" s="387"/>
      <c r="AO61" s="387"/>
      <c r="AP61" s="388"/>
      <c r="AQ61" s="616"/>
      <c r="AR61" s="387"/>
      <c r="AS61" s="387"/>
      <c r="AT61" s="388"/>
      <c r="AU61" s="664" t="s">
        <v>29</v>
      </c>
      <c r="AV61" s="615"/>
      <c r="AW61" s="387"/>
      <c r="AX61" s="387"/>
      <c r="AY61" s="387"/>
      <c r="AZ61" s="617"/>
      <c r="BA61" s="30"/>
      <c r="BB61" s="30"/>
      <c r="BC61" s="30"/>
      <c r="BD61" s="30"/>
      <c r="BE61" s="30"/>
      <c r="BF61" s="30"/>
      <c r="BG61" s="31"/>
      <c r="BH61" s="31"/>
      <c r="BI61" s="31"/>
      <c r="BJ61" s="31"/>
    </row>
    <row r="62" spans="1:62" s="17" customFormat="1" ht="15.75" thickBot="1" x14ac:dyDescent="0.3">
      <c r="A62" s="98"/>
      <c r="B62" s="863" t="s">
        <v>114</v>
      </c>
      <c r="C62" s="863"/>
      <c r="D62" s="863"/>
      <c r="E62" s="864"/>
      <c r="F62" s="613"/>
      <c r="G62" s="613"/>
      <c r="H62" s="613"/>
      <c r="I62" s="620"/>
      <c r="J62" s="612"/>
      <c r="K62" s="613"/>
      <c r="L62" s="613"/>
      <c r="M62" s="620"/>
      <c r="N62" s="672" t="s">
        <v>30</v>
      </c>
      <c r="O62" s="673"/>
      <c r="P62" s="382"/>
      <c r="Q62" s="612"/>
      <c r="R62" s="613"/>
      <c r="S62" s="613"/>
      <c r="T62" s="620"/>
      <c r="U62" s="612"/>
      <c r="V62" s="613"/>
      <c r="W62" s="620"/>
      <c r="X62" s="672" t="s">
        <v>30</v>
      </c>
      <c r="Y62" s="673"/>
      <c r="Z62" s="673"/>
      <c r="AA62" s="382"/>
      <c r="AB62" s="672" t="s">
        <v>30</v>
      </c>
      <c r="AC62" s="673"/>
      <c r="AD62" s="382"/>
      <c r="AE62" s="612"/>
      <c r="AF62" s="613"/>
      <c r="AG62" s="613"/>
      <c r="AH62" s="620"/>
      <c r="AI62" s="672" t="s">
        <v>30</v>
      </c>
      <c r="AJ62" s="673"/>
      <c r="AK62" s="673"/>
      <c r="AL62" s="382"/>
      <c r="AM62" s="612"/>
      <c r="AN62" s="613"/>
      <c r="AO62" s="613"/>
      <c r="AP62" s="620"/>
      <c r="AQ62" s="612"/>
      <c r="AR62" s="613"/>
      <c r="AS62" s="613"/>
      <c r="AT62" s="620"/>
      <c r="AU62" s="612">
        <v>9000</v>
      </c>
      <c r="AV62" s="620"/>
      <c r="AW62" s="862">
        <f>AW60</f>
        <v>0</v>
      </c>
      <c r="AX62" s="613"/>
      <c r="AY62" s="613"/>
      <c r="AZ62" s="621"/>
      <c r="BA62" s="30"/>
      <c r="BB62" s="30"/>
      <c r="BC62" s="30"/>
      <c r="BD62" s="30"/>
      <c r="BE62" s="30"/>
      <c r="BF62" s="30"/>
      <c r="BG62" s="31"/>
      <c r="BH62" s="31"/>
      <c r="BI62" s="31"/>
      <c r="BJ62" s="31"/>
    </row>
    <row r="64" spans="1:62" s="17" customFormat="1" ht="15.75" customHeight="1" x14ac:dyDescent="0.25">
      <c r="A64" s="98"/>
      <c r="B64" s="871" t="s">
        <v>828</v>
      </c>
      <c r="C64" s="871"/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871"/>
      <c r="AK64" s="871"/>
      <c r="AL64" s="871"/>
      <c r="AM64" s="871"/>
      <c r="AN64" s="871"/>
      <c r="AO64" s="871"/>
      <c r="AP64" s="871"/>
      <c r="AQ64" s="871"/>
      <c r="AR64" s="871"/>
      <c r="AS64" s="871"/>
      <c r="AT64" s="871"/>
      <c r="AU64" s="871"/>
      <c r="AV64" s="871"/>
      <c r="AW64" s="871"/>
      <c r="AX64" s="871"/>
      <c r="AY64" s="871"/>
      <c r="AZ64" s="871"/>
      <c r="BA64" s="871"/>
      <c r="BB64" s="871"/>
      <c r="BC64" s="871"/>
      <c r="BD64" s="871"/>
      <c r="BE64" s="871"/>
      <c r="BF64" s="871"/>
    </row>
    <row r="65" spans="1:62" s="8" customFormat="1" ht="8.1" customHeight="1" x14ac:dyDescent="0.25">
      <c r="A65" s="98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s="17" customFormat="1" ht="50.1" customHeight="1" x14ac:dyDescent="0.25">
      <c r="A66" s="99"/>
      <c r="B66" s="401" t="s">
        <v>118</v>
      </c>
      <c r="C66" s="401"/>
      <c r="D66" s="401"/>
      <c r="E66" s="402"/>
      <c r="F66" s="383" t="s">
        <v>333</v>
      </c>
      <c r="G66" s="384"/>
      <c r="H66" s="384"/>
      <c r="I66" s="384"/>
      <c r="J66" s="384"/>
      <c r="K66" s="384"/>
      <c r="L66" s="384"/>
      <c r="M66" s="385"/>
      <c r="N66" s="383" t="s">
        <v>119</v>
      </c>
      <c r="O66" s="384"/>
      <c r="P66" s="384"/>
      <c r="Q66" s="384"/>
      <c r="R66" s="384"/>
      <c r="S66" s="384"/>
      <c r="T66" s="385"/>
      <c r="U66" s="400" t="s">
        <v>382</v>
      </c>
      <c r="V66" s="401"/>
      <c r="W66" s="402"/>
      <c r="X66" s="400" t="s">
        <v>187</v>
      </c>
      <c r="Y66" s="401"/>
      <c r="Z66" s="401"/>
      <c r="AA66" s="402"/>
      <c r="AB66" s="400" t="s">
        <v>120</v>
      </c>
      <c r="AC66" s="401"/>
      <c r="AD66" s="402"/>
      <c r="AE66" s="400" t="s">
        <v>383</v>
      </c>
      <c r="AF66" s="401"/>
      <c r="AG66" s="401"/>
      <c r="AH66" s="402"/>
      <c r="AI66" s="383" t="s">
        <v>121</v>
      </c>
      <c r="AJ66" s="384"/>
      <c r="AK66" s="384"/>
      <c r="AL66" s="384"/>
      <c r="AM66" s="384"/>
      <c r="AN66" s="384"/>
      <c r="AO66" s="384"/>
      <c r="AP66" s="385"/>
      <c r="AQ66" s="400" t="s">
        <v>337</v>
      </c>
      <c r="AR66" s="401"/>
      <c r="AS66" s="401"/>
      <c r="AT66" s="401"/>
      <c r="AU66" s="456" t="s">
        <v>4</v>
      </c>
      <c r="AV66" s="456"/>
      <c r="AW66" s="401" t="s">
        <v>336</v>
      </c>
      <c r="AX66" s="401"/>
      <c r="AY66" s="401"/>
      <c r="AZ66" s="401"/>
      <c r="BA66" s="28"/>
      <c r="BB66" s="28"/>
      <c r="BC66" s="28"/>
      <c r="BD66" s="28"/>
      <c r="BE66" s="28"/>
      <c r="BF66" s="28"/>
      <c r="BG66" s="31"/>
      <c r="BH66" s="31"/>
      <c r="BI66" s="31"/>
      <c r="BJ66" s="31"/>
    </row>
    <row r="67" spans="1:62" s="17" customFormat="1" ht="141" customHeight="1" x14ac:dyDescent="0.25">
      <c r="A67" s="99"/>
      <c r="B67" s="404"/>
      <c r="C67" s="404"/>
      <c r="D67" s="404"/>
      <c r="E67" s="406"/>
      <c r="F67" s="383" t="s">
        <v>6</v>
      </c>
      <c r="G67" s="384"/>
      <c r="H67" s="384"/>
      <c r="I67" s="384"/>
      <c r="J67" s="456" t="s">
        <v>122</v>
      </c>
      <c r="K67" s="456"/>
      <c r="L67" s="456"/>
      <c r="M67" s="456"/>
      <c r="N67" s="383" t="s">
        <v>123</v>
      </c>
      <c r="O67" s="384"/>
      <c r="P67" s="385"/>
      <c r="Q67" s="383" t="s">
        <v>335</v>
      </c>
      <c r="R67" s="384"/>
      <c r="S67" s="384"/>
      <c r="T67" s="385"/>
      <c r="U67" s="405"/>
      <c r="V67" s="404"/>
      <c r="W67" s="406"/>
      <c r="X67" s="405"/>
      <c r="Y67" s="404"/>
      <c r="Z67" s="404"/>
      <c r="AA67" s="406"/>
      <c r="AB67" s="405"/>
      <c r="AC67" s="404"/>
      <c r="AD67" s="406"/>
      <c r="AE67" s="405"/>
      <c r="AF67" s="404"/>
      <c r="AG67" s="404"/>
      <c r="AH67" s="406"/>
      <c r="AI67" s="383" t="s">
        <v>334</v>
      </c>
      <c r="AJ67" s="384"/>
      <c r="AK67" s="384"/>
      <c r="AL67" s="385"/>
      <c r="AM67" s="383" t="s">
        <v>329</v>
      </c>
      <c r="AN67" s="384"/>
      <c r="AO67" s="384"/>
      <c r="AP67" s="385"/>
      <c r="AQ67" s="405"/>
      <c r="AR67" s="404"/>
      <c r="AS67" s="404"/>
      <c r="AT67" s="404"/>
      <c r="AU67" s="456"/>
      <c r="AV67" s="456"/>
      <c r="AW67" s="404"/>
      <c r="AX67" s="404"/>
      <c r="AY67" s="404"/>
      <c r="AZ67" s="404"/>
      <c r="BA67" s="28"/>
      <c r="BB67" s="28"/>
      <c r="BC67" s="28"/>
      <c r="BD67" s="28"/>
      <c r="BE67" s="28"/>
      <c r="BF67" s="28"/>
      <c r="BG67" s="31"/>
      <c r="BH67" s="31"/>
      <c r="BI67" s="31"/>
      <c r="BJ67" s="31"/>
    </row>
    <row r="68" spans="1:62" s="17" customFormat="1" ht="15.75" thickBot="1" x14ac:dyDescent="0.3">
      <c r="A68" s="99"/>
      <c r="B68" s="613">
        <v>1</v>
      </c>
      <c r="C68" s="613"/>
      <c r="D68" s="613"/>
      <c r="E68" s="620"/>
      <c r="F68" s="612">
        <v>2</v>
      </c>
      <c r="G68" s="613"/>
      <c r="H68" s="613"/>
      <c r="I68" s="620"/>
      <c r="J68" s="612">
        <v>3</v>
      </c>
      <c r="K68" s="613"/>
      <c r="L68" s="613"/>
      <c r="M68" s="620"/>
      <c r="N68" s="612">
        <v>4</v>
      </c>
      <c r="O68" s="613"/>
      <c r="P68" s="620"/>
      <c r="Q68" s="612">
        <v>5</v>
      </c>
      <c r="R68" s="613"/>
      <c r="S68" s="613"/>
      <c r="T68" s="620"/>
      <c r="U68" s="612">
        <v>6</v>
      </c>
      <c r="V68" s="613"/>
      <c r="W68" s="620"/>
      <c r="X68" s="612">
        <v>7</v>
      </c>
      <c r="Y68" s="613"/>
      <c r="Z68" s="613"/>
      <c r="AA68" s="620"/>
      <c r="AB68" s="612">
        <v>8</v>
      </c>
      <c r="AC68" s="613"/>
      <c r="AD68" s="620"/>
      <c r="AE68" s="612">
        <v>9</v>
      </c>
      <c r="AF68" s="613"/>
      <c r="AG68" s="613"/>
      <c r="AH68" s="620"/>
      <c r="AI68" s="612">
        <v>10</v>
      </c>
      <c r="AJ68" s="613"/>
      <c r="AK68" s="613"/>
      <c r="AL68" s="620"/>
      <c r="AM68" s="612">
        <v>11</v>
      </c>
      <c r="AN68" s="613"/>
      <c r="AO68" s="613"/>
      <c r="AP68" s="620"/>
      <c r="AQ68" s="612">
        <v>12</v>
      </c>
      <c r="AR68" s="613"/>
      <c r="AS68" s="613"/>
      <c r="AT68" s="620"/>
      <c r="AU68" s="612">
        <v>13</v>
      </c>
      <c r="AV68" s="620"/>
      <c r="AW68" s="612">
        <v>14</v>
      </c>
      <c r="AX68" s="613"/>
      <c r="AY68" s="613"/>
      <c r="AZ68" s="613"/>
      <c r="BA68" s="30"/>
      <c r="BB68" s="30"/>
      <c r="BC68" s="30"/>
      <c r="BD68" s="30"/>
      <c r="BE68" s="30"/>
      <c r="BF68" s="30"/>
      <c r="BG68" s="31"/>
      <c r="BH68" s="31"/>
      <c r="BI68" s="31"/>
      <c r="BJ68" s="31"/>
    </row>
    <row r="69" spans="1:62" s="17" customFormat="1" x14ac:dyDescent="0.25">
      <c r="A69" s="120"/>
      <c r="B69" s="592">
        <v>98701001</v>
      </c>
      <c r="C69" s="592"/>
      <c r="D69" s="592"/>
      <c r="E69" s="593"/>
      <c r="F69" s="820">
        <v>0</v>
      </c>
      <c r="G69" s="865"/>
      <c r="H69" s="865"/>
      <c r="I69" s="866"/>
      <c r="J69" s="820">
        <v>0</v>
      </c>
      <c r="K69" s="865"/>
      <c r="L69" s="865"/>
      <c r="M69" s="866"/>
      <c r="N69" s="820">
        <v>0</v>
      </c>
      <c r="O69" s="865"/>
      <c r="P69" s="866"/>
      <c r="Q69" s="820">
        <v>0</v>
      </c>
      <c r="R69" s="865"/>
      <c r="S69" s="865"/>
      <c r="T69" s="866"/>
      <c r="U69" s="820">
        <f>F69-Q69</f>
        <v>0</v>
      </c>
      <c r="V69" s="865"/>
      <c r="W69" s="866"/>
      <c r="X69" s="820"/>
      <c r="Y69" s="865"/>
      <c r="Z69" s="865"/>
      <c r="AA69" s="866"/>
      <c r="AB69" s="820">
        <v>2.2000000000000002</v>
      </c>
      <c r="AC69" s="865"/>
      <c r="AD69" s="866"/>
      <c r="AE69" s="820">
        <f>U69*AB69/100</f>
        <v>0</v>
      </c>
      <c r="AF69" s="865"/>
      <c r="AG69" s="865"/>
      <c r="AH69" s="866"/>
      <c r="AI69" s="820">
        <v>0</v>
      </c>
      <c r="AJ69" s="865"/>
      <c r="AK69" s="865"/>
      <c r="AL69" s="866"/>
      <c r="AM69" s="820">
        <v>0</v>
      </c>
      <c r="AN69" s="865"/>
      <c r="AO69" s="865"/>
      <c r="AP69" s="866"/>
      <c r="AQ69" s="867">
        <v>0</v>
      </c>
      <c r="AR69" s="868"/>
      <c r="AS69" s="868"/>
      <c r="AT69" s="869"/>
      <c r="AU69" s="867" t="s">
        <v>27</v>
      </c>
      <c r="AV69" s="869"/>
      <c r="AW69" s="868">
        <f>(AE69-AM69+AQ69)</f>
        <v>0</v>
      </c>
      <c r="AX69" s="868"/>
      <c r="AY69" s="868"/>
      <c r="AZ69" s="870"/>
      <c r="BA69" s="30"/>
      <c r="BB69" s="30"/>
      <c r="BC69" s="30"/>
      <c r="BD69" s="30"/>
      <c r="BE69" s="30"/>
      <c r="BF69" s="30"/>
      <c r="BG69" s="31"/>
      <c r="BH69" s="31"/>
      <c r="BI69" s="31"/>
      <c r="BJ69" s="31"/>
    </row>
    <row r="70" spans="1:62" s="17" customFormat="1" hidden="1" x14ac:dyDescent="0.25">
      <c r="A70" s="120"/>
      <c r="B70" s="387"/>
      <c r="C70" s="387"/>
      <c r="D70" s="387"/>
      <c r="E70" s="388"/>
      <c r="F70" s="616"/>
      <c r="G70" s="387"/>
      <c r="H70" s="387"/>
      <c r="I70" s="388"/>
      <c r="J70" s="616"/>
      <c r="K70" s="387"/>
      <c r="L70" s="387"/>
      <c r="M70" s="388"/>
      <c r="N70" s="616"/>
      <c r="O70" s="387"/>
      <c r="P70" s="388"/>
      <c r="Q70" s="616"/>
      <c r="R70" s="387"/>
      <c r="S70" s="387"/>
      <c r="T70" s="388"/>
      <c r="U70" s="669"/>
      <c r="V70" s="592"/>
      <c r="W70" s="593"/>
      <c r="X70" s="616"/>
      <c r="Y70" s="387"/>
      <c r="Z70" s="387"/>
      <c r="AA70" s="388"/>
      <c r="AB70" s="616"/>
      <c r="AC70" s="387"/>
      <c r="AD70" s="388"/>
      <c r="AE70" s="669"/>
      <c r="AF70" s="592"/>
      <c r="AG70" s="592"/>
      <c r="AH70" s="593"/>
      <c r="AI70" s="616"/>
      <c r="AJ70" s="387"/>
      <c r="AK70" s="387"/>
      <c r="AL70" s="388"/>
      <c r="AM70" s="616"/>
      <c r="AN70" s="387"/>
      <c r="AO70" s="387"/>
      <c r="AP70" s="388"/>
      <c r="AQ70" s="616"/>
      <c r="AR70" s="387"/>
      <c r="AS70" s="387"/>
      <c r="AT70" s="388"/>
      <c r="AU70" s="664"/>
      <c r="AV70" s="615"/>
      <c r="AW70" s="667"/>
      <c r="AX70" s="667"/>
      <c r="AY70" s="667"/>
      <c r="AZ70" s="837"/>
      <c r="BA70" s="30"/>
      <c r="BB70" s="30"/>
      <c r="BC70" s="30"/>
      <c r="BD70" s="30"/>
      <c r="BE70" s="30"/>
      <c r="BF70" s="30"/>
      <c r="BG70" s="31"/>
      <c r="BH70" s="31"/>
      <c r="BI70" s="31"/>
      <c r="BJ70" s="31"/>
    </row>
    <row r="71" spans="1:62" s="17" customFormat="1" ht="15.75" hidden="1" thickBot="1" x14ac:dyDescent="0.3">
      <c r="A71" s="120"/>
      <c r="B71" s="613"/>
      <c r="C71" s="613"/>
      <c r="D71" s="613"/>
      <c r="E71" s="620"/>
      <c r="F71" s="616"/>
      <c r="G71" s="387"/>
      <c r="H71" s="387"/>
      <c r="I71" s="388"/>
      <c r="J71" s="616"/>
      <c r="K71" s="387"/>
      <c r="L71" s="387"/>
      <c r="M71" s="388"/>
      <c r="N71" s="616"/>
      <c r="O71" s="387"/>
      <c r="P71" s="388"/>
      <c r="Q71" s="616"/>
      <c r="R71" s="387"/>
      <c r="S71" s="387"/>
      <c r="T71" s="388"/>
      <c r="U71" s="616"/>
      <c r="V71" s="387"/>
      <c r="W71" s="388"/>
      <c r="X71" s="616"/>
      <c r="Y71" s="387"/>
      <c r="Z71" s="387"/>
      <c r="AA71" s="388"/>
      <c r="AB71" s="616"/>
      <c r="AC71" s="387"/>
      <c r="AD71" s="388"/>
      <c r="AE71" s="616"/>
      <c r="AF71" s="387"/>
      <c r="AG71" s="387"/>
      <c r="AH71" s="388"/>
      <c r="AI71" s="616"/>
      <c r="AJ71" s="387"/>
      <c r="AK71" s="387"/>
      <c r="AL71" s="388"/>
      <c r="AM71" s="616"/>
      <c r="AN71" s="387"/>
      <c r="AO71" s="387"/>
      <c r="AP71" s="388"/>
      <c r="AQ71" s="616"/>
      <c r="AR71" s="387"/>
      <c r="AS71" s="387"/>
      <c r="AT71" s="388"/>
      <c r="AU71" s="664"/>
      <c r="AV71" s="615"/>
      <c r="AW71" s="387"/>
      <c r="AX71" s="387"/>
      <c r="AY71" s="387"/>
      <c r="AZ71" s="617"/>
      <c r="BA71" s="30"/>
      <c r="BB71" s="30"/>
      <c r="BC71" s="30"/>
      <c r="BD71" s="30"/>
      <c r="BE71" s="30"/>
      <c r="BF71" s="30"/>
      <c r="BG71" s="31"/>
      <c r="BH71" s="31"/>
      <c r="BI71" s="31"/>
      <c r="BJ71" s="31"/>
    </row>
    <row r="72" spans="1:62" s="17" customFormat="1" ht="15.75" thickBot="1" x14ac:dyDescent="0.3">
      <c r="A72" s="98"/>
      <c r="B72" s="863" t="s">
        <v>114</v>
      </c>
      <c r="C72" s="863"/>
      <c r="D72" s="863"/>
      <c r="E72" s="864"/>
      <c r="F72" s="613"/>
      <c r="G72" s="613"/>
      <c r="H72" s="613"/>
      <c r="I72" s="620"/>
      <c r="J72" s="612"/>
      <c r="K72" s="613"/>
      <c r="L72" s="613"/>
      <c r="M72" s="620"/>
      <c r="N72" s="672" t="s">
        <v>30</v>
      </c>
      <c r="O72" s="673"/>
      <c r="P72" s="382"/>
      <c r="Q72" s="612"/>
      <c r="R72" s="613"/>
      <c r="S72" s="613"/>
      <c r="T72" s="620"/>
      <c r="U72" s="612"/>
      <c r="V72" s="613"/>
      <c r="W72" s="620"/>
      <c r="X72" s="672" t="s">
        <v>30</v>
      </c>
      <c r="Y72" s="673"/>
      <c r="Z72" s="673"/>
      <c r="AA72" s="382"/>
      <c r="AB72" s="672" t="s">
        <v>30</v>
      </c>
      <c r="AC72" s="673"/>
      <c r="AD72" s="382"/>
      <c r="AE72" s="612"/>
      <c r="AF72" s="613"/>
      <c r="AG72" s="613"/>
      <c r="AH72" s="620"/>
      <c r="AI72" s="672" t="s">
        <v>30</v>
      </c>
      <c r="AJ72" s="673"/>
      <c r="AK72" s="673"/>
      <c r="AL72" s="382"/>
      <c r="AM72" s="612"/>
      <c r="AN72" s="613"/>
      <c r="AO72" s="613"/>
      <c r="AP72" s="620"/>
      <c r="AQ72" s="612"/>
      <c r="AR72" s="613"/>
      <c r="AS72" s="613"/>
      <c r="AT72" s="620"/>
      <c r="AU72" s="612">
        <v>9000</v>
      </c>
      <c r="AV72" s="620"/>
      <c r="AW72" s="862">
        <f>AW69</f>
        <v>0</v>
      </c>
      <c r="AX72" s="613"/>
      <c r="AY72" s="613"/>
      <c r="AZ72" s="621"/>
      <c r="BA72" s="30"/>
      <c r="BB72" s="30"/>
      <c r="BC72" s="30"/>
      <c r="BD72" s="30"/>
      <c r="BE72" s="30"/>
      <c r="BF72" s="30"/>
      <c r="BG72" s="31"/>
      <c r="BH72" s="31"/>
      <c r="BI72" s="31"/>
      <c r="BJ72" s="31"/>
    </row>
    <row r="74" spans="1:62" s="8" customFormat="1" ht="18" hidden="1" customHeight="1" x14ac:dyDescent="0.25">
      <c r="A74" s="98"/>
      <c r="B74" s="618" t="s">
        <v>313</v>
      </c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8"/>
      <c r="AD74" s="618"/>
      <c r="AE74" s="618"/>
      <c r="AF74" s="618"/>
      <c r="AG74" s="618"/>
      <c r="AH74" s="618"/>
      <c r="AI74" s="618"/>
      <c r="AJ74" s="618"/>
      <c r="AK74" s="618"/>
      <c r="AL74" s="618"/>
      <c r="AM74" s="618"/>
      <c r="AN74" s="618"/>
      <c r="AO74" s="618"/>
      <c r="AP74" s="618"/>
      <c r="AQ74" s="618"/>
      <c r="AR74" s="618"/>
      <c r="AS74" s="618"/>
      <c r="AT74" s="618"/>
      <c r="AU74" s="618"/>
      <c r="AV74" s="618"/>
      <c r="AW74" s="618"/>
      <c r="AX74" s="618"/>
      <c r="AY74" s="618"/>
      <c r="AZ74" s="618"/>
    </row>
    <row r="75" spans="1:62" s="8" customFormat="1" ht="8.1" hidden="1" customHeight="1" x14ac:dyDescent="0.25">
      <c r="A75" s="9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</row>
    <row r="76" spans="1:62" s="8" customFormat="1" ht="24.95" hidden="1" customHeight="1" x14ac:dyDescent="0.25">
      <c r="A76" s="98"/>
      <c r="B76" s="401" t="s">
        <v>189</v>
      </c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56" t="s">
        <v>188</v>
      </c>
      <c r="S76" s="456"/>
      <c r="T76" s="456"/>
      <c r="U76" s="456"/>
      <c r="V76" s="456"/>
      <c r="W76" s="456"/>
      <c r="X76" s="456"/>
      <c r="Y76" s="456"/>
      <c r="Z76" s="401" t="s">
        <v>72</v>
      </c>
      <c r="AA76" s="401"/>
      <c r="AB76" s="402"/>
      <c r="AC76" s="383" t="s">
        <v>5</v>
      </c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</row>
    <row r="77" spans="1:62" s="8" customFormat="1" ht="24.95" hidden="1" customHeight="1" x14ac:dyDescent="0.25">
      <c r="A77" s="98"/>
      <c r="B77" s="453"/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6"/>
      <c r="S77" s="456"/>
      <c r="T77" s="456"/>
      <c r="U77" s="456"/>
      <c r="V77" s="456"/>
      <c r="W77" s="456"/>
      <c r="X77" s="456"/>
      <c r="Y77" s="456"/>
      <c r="Z77" s="453"/>
      <c r="AA77" s="453"/>
      <c r="AB77" s="454"/>
      <c r="AC77" s="400" t="s">
        <v>575</v>
      </c>
      <c r="AD77" s="401"/>
      <c r="AE77" s="401"/>
      <c r="AF77" s="401"/>
      <c r="AG77" s="401"/>
      <c r="AH77" s="401"/>
      <c r="AI77" s="401"/>
      <c r="AJ77" s="402"/>
      <c r="AK77" s="456" t="s">
        <v>799</v>
      </c>
      <c r="AL77" s="456"/>
      <c r="AM77" s="456"/>
      <c r="AN77" s="456"/>
      <c r="AO77" s="456"/>
      <c r="AP77" s="456"/>
      <c r="AQ77" s="456"/>
      <c r="AR77" s="456"/>
      <c r="AS77" s="401" t="s">
        <v>800</v>
      </c>
      <c r="AT77" s="401"/>
      <c r="AU77" s="401"/>
      <c r="AV77" s="401"/>
      <c r="AW77" s="401"/>
      <c r="AX77" s="401"/>
      <c r="AY77" s="401"/>
      <c r="AZ77" s="401"/>
    </row>
    <row r="78" spans="1:62" s="8" customFormat="1" ht="24.95" hidden="1" customHeight="1" x14ac:dyDescent="0.25">
      <c r="A78" s="98"/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56"/>
      <c r="S78" s="456"/>
      <c r="T78" s="456"/>
      <c r="U78" s="456"/>
      <c r="V78" s="456"/>
      <c r="W78" s="456"/>
      <c r="X78" s="456"/>
      <c r="Y78" s="456"/>
      <c r="Z78" s="404"/>
      <c r="AA78" s="404"/>
      <c r="AB78" s="406"/>
      <c r="AC78" s="405"/>
      <c r="AD78" s="404"/>
      <c r="AE78" s="404"/>
      <c r="AF78" s="404"/>
      <c r="AG78" s="404"/>
      <c r="AH78" s="404"/>
      <c r="AI78" s="404"/>
      <c r="AJ78" s="406"/>
      <c r="AK78" s="456"/>
      <c r="AL78" s="456"/>
      <c r="AM78" s="456"/>
      <c r="AN78" s="456"/>
      <c r="AO78" s="456"/>
      <c r="AP78" s="456"/>
      <c r="AQ78" s="456"/>
      <c r="AR78" s="456"/>
      <c r="AS78" s="404"/>
      <c r="AT78" s="404"/>
      <c r="AU78" s="404"/>
      <c r="AV78" s="404"/>
      <c r="AW78" s="404"/>
      <c r="AX78" s="404"/>
      <c r="AY78" s="404"/>
      <c r="AZ78" s="404"/>
    </row>
    <row r="79" spans="1:62" s="9" customFormat="1" ht="15" hidden="1" customHeight="1" thickBot="1" x14ac:dyDescent="0.3">
      <c r="A79" s="96"/>
      <c r="B79" s="446">
        <v>1</v>
      </c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3"/>
      <c r="R79" s="446" t="s">
        <v>75</v>
      </c>
      <c r="S79" s="446"/>
      <c r="T79" s="446"/>
      <c r="U79" s="446"/>
      <c r="V79" s="446"/>
      <c r="W79" s="446"/>
      <c r="X79" s="446"/>
      <c r="Y79" s="443"/>
      <c r="Z79" s="436" t="s">
        <v>9</v>
      </c>
      <c r="AA79" s="434"/>
      <c r="AB79" s="435"/>
      <c r="AC79" s="436" t="s">
        <v>9</v>
      </c>
      <c r="AD79" s="434"/>
      <c r="AE79" s="434"/>
      <c r="AF79" s="434"/>
      <c r="AG79" s="434"/>
      <c r="AH79" s="434"/>
      <c r="AI79" s="434"/>
      <c r="AJ79" s="435"/>
      <c r="AK79" s="436" t="s">
        <v>10</v>
      </c>
      <c r="AL79" s="434"/>
      <c r="AM79" s="434"/>
      <c r="AN79" s="434"/>
      <c r="AO79" s="434"/>
      <c r="AP79" s="434"/>
      <c r="AQ79" s="434"/>
      <c r="AR79" s="435"/>
      <c r="AS79" s="436" t="s">
        <v>11</v>
      </c>
      <c r="AT79" s="434"/>
      <c r="AU79" s="434"/>
      <c r="AV79" s="434"/>
      <c r="AW79" s="434"/>
      <c r="AX79" s="434"/>
      <c r="AY79" s="434"/>
      <c r="AZ79" s="434"/>
      <c r="BA79" s="30"/>
    </row>
    <row r="80" spans="1:62" s="9" customFormat="1" ht="18" hidden="1" customHeight="1" x14ac:dyDescent="0.25">
      <c r="A80" s="96"/>
      <c r="B80" s="857" t="s">
        <v>604</v>
      </c>
      <c r="C80" s="857"/>
      <c r="D80" s="857"/>
      <c r="E80" s="857"/>
      <c r="F80" s="857"/>
      <c r="G80" s="857"/>
      <c r="H80" s="857"/>
      <c r="I80" s="857"/>
      <c r="J80" s="857"/>
      <c r="K80" s="857"/>
      <c r="L80" s="857"/>
      <c r="M80" s="857"/>
      <c r="N80" s="857"/>
      <c r="O80" s="857"/>
      <c r="P80" s="857"/>
      <c r="Q80" s="858"/>
      <c r="R80" s="859" t="s">
        <v>637</v>
      </c>
      <c r="S80" s="859"/>
      <c r="T80" s="859"/>
      <c r="U80" s="859"/>
      <c r="V80" s="859"/>
      <c r="W80" s="859"/>
      <c r="X80" s="859"/>
      <c r="Y80" s="860"/>
      <c r="Z80" s="471" t="s">
        <v>27</v>
      </c>
      <c r="AA80" s="472"/>
      <c r="AB80" s="472"/>
      <c r="AC80" s="861">
        <f>35292.14</f>
        <v>35292.14</v>
      </c>
      <c r="AD80" s="581"/>
      <c r="AE80" s="581"/>
      <c r="AF80" s="581"/>
      <c r="AG80" s="581"/>
      <c r="AH80" s="581"/>
      <c r="AI80" s="581"/>
      <c r="AJ80" s="581"/>
      <c r="AK80" s="861">
        <v>11000</v>
      </c>
      <c r="AL80" s="581"/>
      <c r="AM80" s="581"/>
      <c r="AN80" s="581"/>
      <c r="AO80" s="581"/>
      <c r="AP80" s="581"/>
      <c r="AQ80" s="581"/>
      <c r="AR80" s="581"/>
      <c r="AS80" s="721">
        <v>5000</v>
      </c>
      <c r="AT80" s="721"/>
      <c r="AU80" s="721"/>
      <c r="AV80" s="721"/>
      <c r="AW80" s="721"/>
      <c r="AX80" s="721"/>
      <c r="AY80" s="721"/>
      <c r="AZ80" s="722"/>
    </row>
    <row r="81" spans="1:62" s="10" customFormat="1" ht="18" hidden="1" customHeight="1" x14ac:dyDescent="0.25">
      <c r="A81" s="98"/>
      <c r="B81" s="854"/>
      <c r="C81" s="854"/>
      <c r="D81" s="854"/>
      <c r="E81" s="854"/>
      <c r="F81" s="854"/>
      <c r="G81" s="854"/>
      <c r="H81" s="854"/>
      <c r="I81" s="854"/>
      <c r="J81" s="854"/>
      <c r="K81" s="854"/>
      <c r="L81" s="854"/>
      <c r="M81" s="854"/>
      <c r="N81" s="854"/>
      <c r="O81" s="854"/>
      <c r="P81" s="854"/>
      <c r="Q81" s="855"/>
      <c r="R81" s="854"/>
      <c r="S81" s="854"/>
      <c r="T81" s="854"/>
      <c r="U81" s="854"/>
      <c r="V81" s="854"/>
      <c r="W81" s="854"/>
      <c r="X81" s="854"/>
      <c r="Y81" s="856"/>
      <c r="Z81" s="457" t="s">
        <v>28</v>
      </c>
      <c r="AA81" s="458"/>
      <c r="AB81" s="459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588"/>
    </row>
    <row r="82" spans="1:62" s="10" customFormat="1" ht="18" hidden="1" customHeight="1" x14ac:dyDescent="0.25">
      <c r="A82" s="98"/>
      <c r="B82" s="851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2"/>
      <c r="R82" s="851"/>
      <c r="S82" s="851"/>
      <c r="T82" s="851"/>
      <c r="U82" s="851"/>
      <c r="V82" s="851"/>
      <c r="W82" s="851"/>
      <c r="X82" s="851"/>
      <c r="Y82" s="853"/>
      <c r="Z82" s="417" t="s">
        <v>29</v>
      </c>
      <c r="AA82" s="418"/>
      <c r="AB82" s="419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588"/>
    </row>
    <row r="83" spans="1:62" s="10" customFormat="1" ht="18" hidden="1" customHeight="1" thickBot="1" x14ac:dyDescent="0.3">
      <c r="A83" s="98"/>
      <c r="B83" s="420" t="s">
        <v>114</v>
      </c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2"/>
      <c r="Z83" s="448" t="s">
        <v>244</v>
      </c>
      <c r="AA83" s="449"/>
      <c r="AB83" s="450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5"/>
    </row>
    <row r="84" spans="1:62" hidden="1" x14ac:dyDescent="0.25"/>
    <row r="85" spans="1:62" s="10" customFormat="1" ht="15" hidden="1" customHeight="1" x14ac:dyDescent="0.25">
      <c r="A85" s="98"/>
      <c r="B85" s="850" t="s">
        <v>293</v>
      </c>
      <c r="C85" s="850"/>
      <c r="D85" s="850"/>
      <c r="E85" s="850"/>
      <c r="F85" s="850"/>
      <c r="G85" s="850"/>
      <c r="H85" s="850"/>
      <c r="I85" s="850"/>
      <c r="J85" s="850"/>
      <c r="K85" s="850"/>
      <c r="L85" s="850"/>
      <c r="M85" s="850"/>
      <c r="N85" s="850"/>
      <c r="O85" s="850"/>
      <c r="P85" s="850"/>
      <c r="Q85" s="850"/>
      <c r="R85" s="850"/>
      <c r="S85" s="850"/>
      <c r="T85" s="850"/>
      <c r="U85" s="850"/>
      <c r="V85" s="850"/>
      <c r="W85" s="850"/>
      <c r="X85" s="850"/>
      <c r="Y85" s="850"/>
      <c r="Z85" s="850"/>
      <c r="AA85" s="850"/>
      <c r="AB85" s="850"/>
      <c r="AC85" s="850"/>
      <c r="AD85" s="850"/>
      <c r="AE85" s="850"/>
      <c r="AF85" s="850"/>
      <c r="AG85" s="850"/>
      <c r="AH85" s="850"/>
      <c r="AI85" s="850"/>
      <c r="AJ85" s="850"/>
      <c r="AK85" s="850"/>
      <c r="AL85" s="850"/>
      <c r="AM85" s="850"/>
      <c r="AN85" s="850"/>
      <c r="AO85" s="850"/>
      <c r="AP85" s="850"/>
      <c r="AQ85" s="850"/>
      <c r="AR85" s="850"/>
      <c r="AS85" s="850"/>
      <c r="AT85" s="850"/>
      <c r="AU85" s="850"/>
      <c r="AV85" s="850"/>
      <c r="AW85" s="850"/>
      <c r="AX85" s="850"/>
      <c r="AY85" s="850"/>
      <c r="AZ85" s="850"/>
      <c r="BA85" s="850"/>
      <c r="BB85" s="850"/>
      <c r="BC85" s="850"/>
      <c r="BD85" s="850"/>
      <c r="BE85" s="850"/>
      <c r="BF85" s="850"/>
    </row>
    <row r="86" spans="1:62" s="10" customFormat="1" ht="15" hidden="1" customHeight="1" x14ac:dyDescent="0.25">
      <c r="A86" s="98"/>
      <c r="B86" s="845" t="s">
        <v>606</v>
      </c>
      <c r="C86" s="845"/>
      <c r="D86" s="845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845"/>
      <c r="AH86" s="845"/>
      <c r="AI86" s="845"/>
      <c r="AJ86" s="845"/>
      <c r="AK86" s="845"/>
      <c r="AL86" s="845"/>
      <c r="AM86" s="845"/>
      <c r="AN86" s="845"/>
      <c r="AO86" s="845"/>
      <c r="AP86" s="845"/>
      <c r="AQ86" s="845"/>
      <c r="AR86" s="845"/>
      <c r="AS86" s="845"/>
      <c r="AT86" s="845"/>
      <c r="AU86" s="845"/>
      <c r="AV86" s="845"/>
      <c r="AW86" s="845"/>
      <c r="AX86" s="845"/>
      <c r="AY86" s="845"/>
      <c r="AZ86" s="845"/>
      <c r="BA86" s="845"/>
      <c r="BB86" s="845"/>
      <c r="BC86" s="845"/>
      <c r="BD86" s="845"/>
      <c r="BE86" s="845"/>
      <c r="BF86" s="845"/>
    </row>
    <row r="87" spans="1:62" s="8" customFormat="1" ht="8.1" hidden="1" customHeight="1" x14ac:dyDescent="0.25">
      <c r="A87" s="98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s="17" customFormat="1" ht="99.95" hidden="1" customHeight="1" x14ac:dyDescent="0.25">
      <c r="A88" s="99"/>
      <c r="B88" s="401" t="s">
        <v>124</v>
      </c>
      <c r="C88" s="401"/>
      <c r="D88" s="401"/>
      <c r="E88" s="401"/>
      <c r="F88" s="401"/>
      <c r="G88" s="402"/>
      <c r="H88" s="456" t="s">
        <v>125</v>
      </c>
      <c r="I88" s="456"/>
      <c r="J88" s="456"/>
      <c r="K88" s="456"/>
      <c r="L88" s="456" t="s">
        <v>126</v>
      </c>
      <c r="M88" s="456"/>
      <c r="N88" s="456"/>
      <c r="O88" s="456"/>
      <c r="P88" s="456" t="s">
        <v>384</v>
      </c>
      <c r="Q88" s="456"/>
      <c r="R88" s="456"/>
      <c r="S88" s="456"/>
      <c r="T88" s="456"/>
      <c r="U88" s="456" t="s">
        <v>190</v>
      </c>
      <c r="V88" s="456"/>
      <c r="W88" s="456"/>
      <c r="X88" s="456"/>
      <c r="Y88" s="456" t="s">
        <v>191</v>
      </c>
      <c r="Z88" s="456"/>
      <c r="AA88" s="456"/>
      <c r="AB88" s="456"/>
      <c r="AC88" s="456"/>
      <c r="AD88" s="456"/>
      <c r="AE88" s="456"/>
      <c r="AF88" s="456"/>
      <c r="AG88" s="456" t="s">
        <v>201</v>
      </c>
      <c r="AH88" s="456"/>
      <c r="AI88" s="456"/>
      <c r="AJ88" s="456"/>
      <c r="AK88" s="456" t="s">
        <v>120</v>
      </c>
      <c r="AL88" s="456"/>
      <c r="AM88" s="456"/>
      <c r="AN88" s="456"/>
      <c r="AO88" s="456" t="s">
        <v>127</v>
      </c>
      <c r="AP88" s="456"/>
      <c r="AQ88" s="456"/>
      <c r="AR88" s="456"/>
      <c r="AS88" s="456" t="s">
        <v>339</v>
      </c>
      <c r="AT88" s="456"/>
      <c r="AU88" s="456"/>
      <c r="AV88" s="456"/>
      <c r="AW88" s="400" t="s">
        <v>338</v>
      </c>
      <c r="AX88" s="401"/>
      <c r="AY88" s="401"/>
      <c r="AZ88" s="401"/>
      <c r="BA88" s="28"/>
      <c r="BB88" s="28"/>
      <c r="BC88" s="28"/>
      <c r="BD88" s="28"/>
      <c r="BE88" s="28"/>
      <c r="BF88" s="28"/>
      <c r="BG88" s="31"/>
      <c r="BH88" s="31"/>
      <c r="BI88" s="31"/>
      <c r="BJ88" s="31"/>
    </row>
    <row r="89" spans="1:62" s="17" customFormat="1" ht="50.1" hidden="1" customHeight="1" x14ac:dyDescent="0.25">
      <c r="A89" s="99"/>
      <c r="B89" s="404"/>
      <c r="C89" s="404"/>
      <c r="D89" s="404"/>
      <c r="E89" s="404"/>
      <c r="F89" s="404"/>
      <c r="G89" s="40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383" t="s">
        <v>334</v>
      </c>
      <c r="Z89" s="384"/>
      <c r="AA89" s="384"/>
      <c r="AB89" s="385"/>
      <c r="AC89" s="456" t="s">
        <v>329</v>
      </c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05"/>
      <c r="AX89" s="404"/>
      <c r="AY89" s="404"/>
      <c r="AZ89" s="404"/>
      <c r="BA89" s="28"/>
      <c r="BB89" s="28"/>
      <c r="BC89" s="28"/>
      <c r="BD89" s="28"/>
      <c r="BE89" s="28"/>
      <c r="BF89" s="28"/>
      <c r="BG89" s="31"/>
      <c r="BH89" s="31"/>
      <c r="BI89" s="31"/>
      <c r="BJ89" s="31"/>
    </row>
    <row r="90" spans="1:62" s="33" customFormat="1" ht="15.75" hidden="1" thickBot="1" x14ac:dyDescent="0.3">
      <c r="A90" s="100"/>
      <c r="B90" s="620">
        <v>1</v>
      </c>
      <c r="C90" s="573"/>
      <c r="D90" s="573"/>
      <c r="E90" s="573"/>
      <c r="F90" s="573"/>
      <c r="G90" s="573"/>
      <c r="H90" s="573">
        <v>2</v>
      </c>
      <c r="I90" s="573"/>
      <c r="J90" s="573"/>
      <c r="K90" s="573"/>
      <c r="L90" s="573">
        <v>3</v>
      </c>
      <c r="M90" s="573"/>
      <c r="N90" s="573"/>
      <c r="O90" s="573"/>
      <c r="P90" s="573">
        <v>4</v>
      </c>
      <c r="Q90" s="573"/>
      <c r="R90" s="573"/>
      <c r="S90" s="573"/>
      <c r="T90" s="573"/>
      <c r="U90" s="573">
        <v>5</v>
      </c>
      <c r="V90" s="573"/>
      <c r="W90" s="573"/>
      <c r="X90" s="573"/>
      <c r="Y90" s="573">
        <v>6</v>
      </c>
      <c r="Z90" s="573"/>
      <c r="AA90" s="573"/>
      <c r="AB90" s="573"/>
      <c r="AC90" s="573">
        <v>7</v>
      </c>
      <c r="AD90" s="573"/>
      <c r="AE90" s="573"/>
      <c r="AF90" s="573"/>
      <c r="AG90" s="573">
        <v>8</v>
      </c>
      <c r="AH90" s="573"/>
      <c r="AI90" s="573"/>
      <c r="AJ90" s="573"/>
      <c r="AK90" s="573">
        <v>9</v>
      </c>
      <c r="AL90" s="573"/>
      <c r="AM90" s="573"/>
      <c r="AN90" s="573"/>
      <c r="AO90" s="573">
        <v>10</v>
      </c>
      <c r="AP90" s="573"/>
      <c r="AQ90" s="573"/>
      <c r="AR90" s="573"/>
      <c r="AS90" s="573">
        <v>11</v>
      </c>
      <c r="AT90" s="573"/>
      <c r="AU90" s="573"/>
      <c r="AV90" s="573"/>
      <c r="AW90" s="573">
        <v>12</v>
      </c>
      <c r="AX90" s="573"/>
      <c r="AY90" s="573"/>
      <c r="AZ90" s="612"/>
      <c r="BA90" s="30"/>
      <c r="BB90" s="30"/>
      <c r="BC90" s="30"/>
      <c r="BD90" s="30"/>
      <c r="BE90" s="30"/>
      <c r="BF90" s="30"/>
      <c r="BG90" s="32"/>
      <c r="BH90" s="32"/>
      <c r="BI90" s="32"/>
      <c r="BJ90" s="32"/>
    </row>
    <row r="91" spans="1:62" s="17" customFormat="1" ht="47.25" hidden="1" customHeight="1" x14ac:dyDescent="0.25">
      <c r="A91" s="120"/>
      <c r="B91" s="593">
        <v>98618101</v>
      </c>
      <c r="C91" s="810"/>
      <c r="D91" s="810"/>
      <c r="E91" s="810"/>
      <c r="F91" s="810"/>
      <c r="G91" s="810"/>
      <c r="H91" s="810" t="s">
        <v>637</v>
      </c>
      <c r="I91" s="810"/>
      <c r="J91" s="810"/>
      <c r="K91" s="810"/>
      <c r="L91" s="394" t="s">
        <v>641</v>
      </c>
      <c r="M91" s="395"/>
      <c r="N91" s="395"/>
      <c r="O91" s="396"/>
      <c r="P91" s="810">
        <v>12406833.15</v>
      </c>
      <c r="Q91" s="810"/>
      <c r="R91" s="810"/>
      <c r="S91" s="810"/>
      <c r="T91" s="810"/>
      <c r="U91" s="810">
        <v>1965</v>
      </c>
      <c r="V91" s="810"/>
      <c r="W91" s="810"/>
      <c r="X91" s="810"/>
      <c r="Y91" s="810"/>
      <c r="Z91" s="810"/>
      <c r="AA91" s="810"/>
      <c r="AB91" s="810"/>
      <c r="AC91" s="810"/>
      <c r="AD91" s="810"/>
      <c r="AE91" s="810"/>
      <c r="AF91" s="810"/>
      <c r="AG91" s="810">
        <v>350000</v>
      </c>
      <c r="AH91" s="810"/>
      <c r="AI91" s="810"/>
      <c r="AJ91" s="810"/>
      <c r="AK91" s="821">
        <v>2.1999999999999999E-2</v>
      </c>
      <c r="AL91" s="810"/>
      <c r="AM91" s="810"/>
      <c r="AN91" s="810"/>
      <c r="AO91" s="810">
        <v>108</v>
      </c>
      <c r="AP91" s="810"/>
      <c r="AQ91" s="810"/>
      <c r="AR91" s="810"/>
      <c r="AS91" s="810"/>
      <c r="AT91" s="810"/>
      <c r="AU91" s="810"/>
      <c r="AV91" s="810"/>
      <c r="AW91" s="819">
        <f>AG91*AK91</f>
        <v>7700</v>
      </c>
      <c r="AX91" s="819"/>
      <c r="AY91" s="819"/>
      <c r="AZ91" s="820"/>
      <c r="BA91" s="30"/>
      <c r="BB91" s="30"/>
      <c r="BC91" s="30"/>
      <c r="BD91" s="30"/>
      <c r="BE91" s="30"/>
      <c r="BF91" s="30"/>
      <c r="BG91" s="31"/>
      <c r="BH91" s="31"/>
      <c r="BI91" s="31"/>
      <c r="BJ91" s="31"/>
    </row>
    <row r="92" spans="1:62" s="17" customFormat="1" ht="49.5" hidden="1" customHeight="1" x14ac:dyDescent="0.25">
      <c r="A92" s="120"/>
      <c r="B92" s="388"/>
      <c r="C92" s="587"/>
      <c r="D92" s="587"/>
      <c r="E92" s="587"/>
      <c r="F92" s="587"/>
      <c r="G92" s="587"/>
      <c r="H92" s="587" t="s">
        <v>638</v>
      </c>
      <c r="I92" s="587"/>
      <c r="J92" s="587"/>
      <c r="K92" s="587"/>
      <c r="L92" s="383" t="s">
        <v>641</v>
      </c>
      <c r="M92" s="384"/>
      <c r="N92" s="384"/>
      <c r="O92" s="385"/>
      <c r="P92" s="587">
        <v>63011428.759999998</v>
      </c>
      <c r="Q92" s="587"/>
      <c r="R92" s="587"/>
      <c r="S92" s="587"/>
      <c r="T92" s="587"/>
      <c r="U92" s="587">
        <v>44117</v>
      </c>
      <c r="V92" s="587"/>
      <c r="W92" s="587"/>
      <c r="X92" s="587"/>
      <c r="Y92" s="587"/>
      <c r="Z92" s="587"/>
      <c r="AA92" s="587"/>
      <c r="AB92" s="587"/>
      <c r="AC92" s="587"/>
      <c r="AD92" s="587"/>
      <c r="AE92" s="587"/>
      <c r="AF92" s="587"/>
      <c r="AG92" s="810">
        <v>360000</v>
      </c>
      <c r="AH92" s="810"/>
      <c r="AI92" s="810"/>
      <c r="AJ92" s="810"/>
      <c r="AK92" s="821">
        <v>2.1999999999999999E-2</v>
      </c>
      <c r="AL92" s="810"/>
      <c r="AM92" s="810"/>
      <c r="AN92" s="810"/>
      <c r="AO92" s="587">
        <v>108</v>
      </c>
      <c r="AP92" s="587"/>
      <c r="AQ92" s="587"/>
      <c r="AR92" s="587"/>
      <c r="AS92" s="587"/>
      <c r="AT92" s="587"/>
      <c r="AU92" s="587"/>
      <c r="AV92" s="587"/>
      <c r="AW92" s="819">
        <f t="shared" ref="AW92:AW95" si="10">AG92*AK92</f>
        <v>7919.9999999999991</v>
      </c>
      <c r="AX92" s="819"/>
      <c r="AY92" s="819"/>
      <c r="AZ92" s="820"/>
      <c r="BA92" s="30"/>
      <c r="BB92" s="30"/>
      <c r="BC92" s="30"/>
      <c r="BD92" s="30"/>
      <c r="BE92" s="30"/>
      <c r="BF92" s="30"/>
      <c r="BG92" s="31"/>
      <c r="BH92" s="31"/>
      <c r="BI92" s="31"/>
      <c r="BJ92" s="31"/>
    </row>
    <row r="93" spans="1:62" s="17" customFormat="1" ht="41.25" hidden="1" customHeight="1" x14ac:dyDescent="0.25">
      <c r="A93" s="120"/>
      <c r="B93" s="269"/>
      <c r="C93" s="269"/>
      <c r="D93" s="269"/>
      <c r="E93" s="269"/>
      <c r="F93" s="269"/>
      <c r="G93" s="270"/>
      <c r="H93" s="616" t="s">
        <v>643</v>
      </c>
      <c r="I93" s="387"/>
      <c r="J93" s="387"/>
      <c r="K93" s="388"/>
      <c r="L93" s="383" t="s">
        <v>641</v>
      </c>
      <c r="M93" s="384"/>
      <c r="N93" s="384"/>
      <c r="O93" s="385"/>
      <c r="P93" s="616">
        <v>45876.160000000003</v>
      </c>
      <c r="Q93" s="387"/>
      <c r="R93" s="387"/>
      <c r="S93" s="387"/>
      <c r="T93" s="388"/>
      <c r="U93" s="616">
        <v>44</v>
      </c>
      <c r="V93" s="387"/>
      <c r="W93" s="387"/>
      <c r="X93" s="388"/>
      <c r="Y93" s="271"/>
      <c r="Z93" s="269"/>
      <c r="AA93" s="269"/>
      <c r="AB93" s="270"/>
      <c r="AC93" s="271"/>
      <c r="AD93" s="269"/>
      <c r="AE93" s="269"/>
      <c r="AF93" s="270"/>
      <c r="AG93" s="810">
        <v>370000</v>
      </c>
      <c r="AH93" s="810"/>
      <c r="AI93" s="810"/>
      <c r="AJ93" s="810"/>
      <c r="AK93" s="821">
        <v>2.1999999999999999E-2</v>
      </c>
      <c r="AL93" s="810"/>
      <c r="AM93" s="810"/>
      <c r="AN93" s="810"/>
      <c r="AO93" s="616">
        <v>108</v>
      </c>
      <c r="AP93" s="387"/>
      <c r="AQ93" s="387"/>
      <c r="AR93" s="388"/>
      <c r="AS93" s="271"/>
      <c r="AT93" s="269"/>
      <c r="AU93" s="269"/>
      <c r="AV93" s="270"/>
      <c r="AW93" s="819">
        <f t="shared" si="10"/>
        <v>8139.9999999999991</v>
      </c>
      <c r="AX93" s="819"/>
      <c r="AY93" s="819"/>
      <c r="AZ93" s="820"/>
      <c r="BA93" s="30"/>
      <c r="BB93" s="30"/>
      <c r="BC93" s="30"/>
      <c r="BD93" s="30"/>
      <c r="BE93" s="30"/>
      <c r="BF93" s="30"/>
      <c r="BG93" s="31"/>
      <c r="BH93" s="31"/>
      <c r="BI93" s="31"/>
      <c r="BJ93" s="31"/>
    </row>
    <row r="94" spans="1:62" s="17" customFormat="1" ht="38.25" hidden="1" customHeight="1" x14ac:dyDescent="0.25">
      <c r="A94" s="120"/>
      <c r="B94" s="844"/>
      <c r="C94" s="387"/>
      <c r="D94" s="387"/>
      <c r="E94" s="387"/>
      <c r="F94" s="387"/>
      <c r="G94" s="388"/>
      <c r="H94" s="616" t="s">
        <v>640</v>
      </c>
      <c r="I94" s="387"/>
      <c r="J94" s="387"/>
      <c r="K94" s="388"/>
      <c r="L94" s="383" t="s">
        <v>641</v>
      </c>
      <c r="M94" s="384"/>
      <c r="N94" s="384"/>
      <c r="O94" s="385"/>
      <c r="P94" s="616">
        <v>149097.51999999999</v>
      </c>
      <c r="Q94" s="387"/>
      <c r="R94" s="387"/>
      <c r="S94" s="387"/>
      <c r="T94" s="388"/>
      <c r="U94" s="616">
        <v>143</v>
      </c>
      <c r="V94" s="387"/>
      <c r="W94" s="387"/>
      <c r="X94" s="388"/>
      <c r="Y94" s="616"/>
      <c r="Z94" s="387"/>
      <c r="AA94" s="387"/>
      <c r="AB94" s="388"/>
      <c r="AC94" s="616"/>
      <c r="AD94" s="387"/>
      <c r="AE94" s="387"/>
      <c r="AF94" s="388"/>
      <c r="AG94" s="810">
        <v>230000</v>
      </c>
      <c r="AH94" s="810"/>
      <c r="AI94" s="810"/>
      <c r="AJ94" s="810"/>
      <c r="AK94" s="821">
        <v>2.1999999999999999E-2</v>
      </c>
      <c r="AL94" s="810"/>
      <c r="AM94" s="810"/>
      <c r="AN94" s="810"/>
      <c r="AO94" s="616">
        <v>108</v>
      </c>
      <c r="AP94" s="387"/>
      <c r="AQ94" s="387"/>
      <c r="AR94" s="388"/>
      <c r="AS94" s="616"/>
      <c r="AT94" s="387"/>
      <c r="AU94" s="387"/>
      <c r="AV94" s="388"/>
      <c r="AW94" s="819">
        <f t="shared" si="10"/>
        <v>5060</v>
      </c>
      <c r="AX94" s="819"/>
      <c r="AY94" s="819"/>
      <c r="AZ94" s="820"/>
      <c r="BA94" s="30"/>
      <c r="BB94" s="30"/>
      <c r="BC94" s="30"/>
      <c r="BD94" s="30"/>
      <c r="BE94" s="30"/>
      <c r="BF94" s="30"/>
      <c r="BG94" s="31"/>
      <c r="BH94" s="31"/>
      <c r="BI94" s="31"/>
      <c r="BJ94" s="31"/>
    </row>
    <row r="95" spans="1:62" s="17" customFormat="1" ht="51.75" hidden="1" customHeight="1" thickBot="1" x14ac:dyDescent="0.3">
      <c r="A95" s="120"/>
      <c r="B95" s="848"/>
      <c r="C95" s="573"/>
      <c r="D95" s="573"/>
      <c r="E95" s="573"/>
      <c r="F95" s="573"/>
      <c r="G95" s="573"/>
      <c r="H95" s="587" t="s">
        <v>639</v>
      </c>
      <c r="I95" s="587"/>
      <c r="J95" s="587"/>
      <c r="K95" s="587"/>
      <c r="L95" s="383" t="s">
        <v>642</v>
      </c>
      <c r="M95" s="384"/>
      <c r="N95" s="384"/>
      <c r="O95" s="385"/>
      <c r="P95" s="587">
        <v>16200</v>
      </c>
      <c r="Q95" s="587"/>
      <c r="R95" s="587"/>
      <c r="S95" s="587"/>
      <c r="T95" s="587"/>
      <c r="U95" s="587">
        <v>50000</v>
      </c>
      <c r="V95" s="587"/>
      <c r="W95" s="587"/>
      <c r="X95" s="587"/>
      <c r="Y95" s="587"/>
      <c r="Z95" s="587"/>
      <c r="AA95" s="587"/>
      <c r="AB95" s="587"/>
      <c r="AC95" s="587"/>
      <c r="AD95" s="587"/>
      <c r="AE95" s="587"/>
      <c r="AF95" s="587"/>
      <c r="AG95" s="810">
        <v>290000</v>
      </c>
      <c r="AH95" s="810"/>
      <c r="AI95" s="810"/>
      <c r="AJ95" s="810"/>
      <c r="AK95" s="821">
        <v>2.1999999999999999E-2</v>
      </c>
      <c r="AL95" s="810"/>
      <c r="AM95" s="810"/>
      <c r="AN95" s="810"/>
      <c r="AO95" s="587">
        <v>30</v>
      </c>
      <c r="AP95" s="587"/>
      <c r="AQ95" s="587"/>
      <c r="AR95" s="587"/>
      <c r="AS95" s="587"/>
      <c r="AT95" s="587"/>
      <c r="AU95" s="587"/>
      <c r="AV95" s="587"/>
      <c r="AW95" s="819">
        <f t="shared" si="10"/>
        <v>6380</v>
      </c>
      <c r="AX95" s="819"/>
      <c r="AY95" s="819"/>
      <c r="AZ95" s="820"/>
      <c r="BA95" s="30"/>
      <c r="BB95" s="30"/>
      <c r="BC95" s="30"/>
      <c r="BD95" s="30"/>
      <c r="BE95" s="30"/>
      <c r="BF95" s="30"/>
      <c r="BG95" s="31"/>
      <c r="BH95" s="31"/>
      <c r="BI95" s="31"/>
      <c r="BJ95" s="31"/>
    </row>
    <row r="96" spans="1:62" s="17" customFormat="1" ht="18" hidden="1" customHeight="1" thickBot="1" x14ac:dyDescent="0.3">
      <c r="A96" s="99"/>
      <c r="B96" s="840" t="s">
        <v>114</v>
      </c>
      <c r="C96" s="840"/>
      <c r="D96" s="840"/>
      <c r="E96" s="840"/>
      <c r="F96" s="840"/>
      <c r="G96" s="841"/>
      <c r="H96" s="382" t="s">
        <v>30</v>
      </c>
      <c r="I96" s="623"/>
      <c r="J96" s="623"/>
      <c r="K96" s="623"/>
      <c r="L96" s="623" t="s">
        <v>30</v>
      </c>
      <c r="M96" s="623"/>
      <c r="N96" s="623"/>
      <c r="O96" s="623"/>
      <c r="P96" s="573"/>
      <c r="Q96" s="573"/>
      <c r="R96" s="573"/>
      <c r="S96" s="573"/>
      <c r="T96" s="573"/>
      <c r="U96" s="623" t="s">
        <v>30</v>
      </c>
      <c r="V96" s="623"/>
      <c r="W96" s="623"/>
      <c r="X96" s="623"/>
      <c r="Y96" s="623" t="s">
        <v>30</v>
      </c>
      <c r="Z96" s="623"/>
      <c r="AA96" s="623"/>
      <c r="AB96" s="623"/>
      <c r="AC96" s="573"/>
      <c r="AD96" s="573"/>
      <c r="AE96" s="573"/>
      <c r="AF96" s="573"/>
      <c r="AG96" s="573"/>
      <c r="AH96" s="573"/>
      <c r="AI96" s="573"/>
      <c r="AJ96" s="573"/>
      <c r="AK96" s="623" t="s">
        <v>30</v>
      </c>
      <c r="AL96" s="623"/>
      <c r="AM96" s="623"/>
      <c r="AN96" s="623"/>
      <c r="AO96" s="623" t="s">
        <v>30</v>
      </c>
      <c r="AP96" s="623"/>
      <c r="AQ96" s="623"/>
      <c r="AR96" s="623"/>
      <c r="AS96" s="623" t="s">
        <v>30</v>
      </c>
      <c r="AT96" s="623"/>
      <c r="AU96" s="623"/>
      <c r="AV96" s="623"/>
      <c r="AW96" s="849">
        <f>SUM(AW91:AZ95)+92.14</f>
        <v>35292.14</v>
      </c>
      <c r="AX96" s="573"/>
      <c r="AY96" s="573"/>
      <c r="AZ96" s="612"/>
      <c r="BA96" s="30"/>
      <c r="BB96" s="30"/>
      <c r="BC96" s="30"/>
      <c r="BD96" s="30"/>
      <c r="BE96" s="30"/>
      <c r="BF96" s="30"/>
      <c r="BG96" s="31"/>
      <c r="BH96" s="31"/>
      <c r="BI96" s="31"/>
      <c r="BJ96" s="31"/>
    </row>
    <row r="97" spans="1:65" hidden="1" x14ac:dyDescent="0.25"/>
    <row r="98" spans="1:65" s="18" customFormat="1" ht="30" hidden="1" customHeight="1" x14ac:dyDescent="0.25">
      <c r="A98" s="114"/>
      <c r="B98" s="401" t="s">
        <v>124</v>
      </c>
      <c r="C98" s="401"/>
      <c r="D98" s="401"/>
      <c r="E98" s="401"/>
      <c r="F98" s="401"/>
      <c r="G98" s="402"/>
      <c r="H98" s="400" t="s">
        <v>129</v>
      </c>
      <c r="I98" s="401"/>
      <c r="J98" s="401"/>
      <c r="K98" s="402"/>
      <c r="L98" s="400" t="s">
        <v>130</v>
      </c>
      <c r="M98" s="401"/>
      <c r="N98" s="401"/>
      <c r="O98" s="402"/>
      <c r="P98" s="383" t="s">
        <v>131</v>
      </c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5"/>
      <c r="AR98" s="400" t="s">
        <v>341</v>
      </c>
      <c r="AS98" s="401"/>
      <c r="AT98" s="401"/>
      <c r="AU98" s="402"/>
      <c r="AV98" s="400" t="s">
        <v>4</v>
      </c>
      <c r="AW98" s="402"/>
      <c r="AX98" s="400" t="s">
        <v>340</v>
      </c>
      <c r="AY98" s="401"/>
      <c r="AZ98" s="401"/>
      <c r="BA98" s="13"/>
      <c r="BB98" s="13"/>
      <c r="BC98" s="13"/>
      <c r="BD98" s="13"/>
      <c r="BE98" s="13"/>
      <c r="BF98" s="13"/>
      <c r="BG98" s="59"/>
      <c r="BH98" s="59"/>
      <c r="BI98" s="59"/>
      <c r="BJ98" s="59"/>
      <c r="BK98" s="59"/>
      <c r="BL98" s="59"/>
      <c r="BM98" s="59"/>
    </row>
    <row r="99" spans="1:65" s="21" customFormat="1" ht="50.1" hidden="1" customHeight="1" x14ac:dyDescent="0.25">
      <c r="A99" s="158"/>
      <c r="B99" s="453"/>
      <c r="C99" s="453"/>
      <c r="D99" s="453"/>
      <c r="E99" s="453"/>
      <c r="F99" s="453"/>
      <c r="G99" s="454"/>
      <c r="H99" s="455"/>
      <c r="I99" s="453"/>
      <c r="J99" s="453"/>
      <c r="K99" s="454"/>
      <c r="L99" s="455"/>
      <c r="M99" s="453"/>
      <c r="N99" s="453"/>
      <c r="O99" s="454"/>
      <c r="P99" s="383" t="s">
        <v>132</v>
      </c>
      <c r="Q99" s="384"/>
      <c r="R99" s="384"/>
      <c r="S99" s="384"/>
      <c r="T99" s="384"/>
      <c r="U99" s="384"/>
      <c r="V99" s="385"/>
      <c r="W99" s="383" t="s">
        <v>133</v>
      </c>
      <c r="X99" s="384"/>
      <c r="Y99" s="384"/>
      <c r="Z99" s="384"/>
      <c r="AA99" s="384"/>
      <c r="AB99" s="384"/>
      <c r="AC99" s="385"/>
      <c r="AD99" s="383" t="s">
        <v>134</v>
      </c>
      <c r="AE99" s="384"/>
      <c r="AF99" s="384"/>
      <c r="AG99" s="384"/>
      <c r="AH99" s="384"/>
      <c r="AI99" s="384"/>
      <c r="AJ99" s="385"/>
      <c r="AK99" s="383" t="s">
        <v>135</v>
      </c>
      <c r="AL99" s="384"/>
      <c r="AM99" s="384"/>
      <c r="AN99" s="384"/>
      <c r="AO99" s="384"/>
      <c r="AP99" s="384"/>
      <c r="AQ99" s="385"/>
      <c r="AR99" s="455"/>
      <c r="AS99" s="453"/>
      <c r="AT99" s="453"/>
      <c r="AU99" s="454"/>
      <c r="AV99" s="455"/>
      <c r="AW99" s="454"/>
      <c r="AX99" s="455"/>
      <c r="AY99" s="453"/>
      <c r="AZ99" s="453"/>
      <c r="BA99" s="13"/>
      <c r="BB99" s="13"/>
      <c r="BC99" s="13"/>
      <c r="BD99" s="13"/>
      <c r="BE99" s="13"/>
      <c r="BF99" s="13"/>
      <c r="BG99" s="22"/>
      <c r="BH99" s="22"/>
      <c r="BI99" s="22"/>
      <c r="BJ99" s="22"/>
      <c r="BK99" s="22"/>
      <c r="BL99" s="22"/>
      <c r="BM99" s="22"/>
    </row>
    <row r="100" spans="1:65" s="21" customFormat="1" ht="50.1" hidden="1" customHeight="1" x14ac:dyDescent="0.25">
      <c r="A100" s="158"/>
      <c r="B100" s="404"/>
      <c r="C100" s="404"/>
      <c r="D100" s="404"/>
      <c r="E100" s="404"/>
      <c r="F100" s="404"/>
      <c r="G100" s="406"/>
      <c r="H100" s="405"/>
      <c r="I100" s="404"/>
      <c r="J100" s="404"/>
      <c r="K100" s="406"/>
      <c r="L100" s="405"/>
      <c r="M100" s="404"/>
      <c r="N100" s="404"/>
      <c r="O100" s="406"/>
      <c r="P100" s="383" t="s">
        <v>334</v>
      </c>
      <c r="Q100" s="384"/>
      <c r="R100" s="385"/>
      <c r="S100" s="383" t="s">
        <v>385</v>
      </c>
      <c r="T100" s="384"/>
      <c r="U100" s="384"/>
      <c r="V100" s="385"/>
      <c r="W100" s="383" t="s">
        <v>334</v>
      </c>
      <c r="X100" s="384"/>
      <c r="Y100" s="385"/>
      <c r="Z100" s="383" t="s">
        <v>385</v>
      </c>
      <c r="AA100" s="384"/>
      <c r="AB100" s="384"/>
      <c r="AC100" s="385"/>
      <c r="AD100" s="383" t="s">
        <v>334</v>
      </c>
      <c r="AE100" s="384"/>
      <c r="AF100" s="385"/>
      <c r="AG100" s="383" t="s">
        <v>329</v>
      </c>
      <c r="AH100" s="384"/>
      <c r="AI100" s="384"/>
      <c r="AJ100" s="385"/>
      <c r="AK100" s="383" t="s">
        <v>334</v>
      </c>
      <c r="AL100" s="384"/>
      <c r="AM100" s="385"/>
      <c r="AN100" s="383" t="s">
        <v>329</v>
      </c>
      <c r="AO100" s="384"/>
      <c r="AP100" s="384"/>
      <c r="AQ100" s="385"/>
      <c r="AR100" s="405"/>
      <c r="AS100" s="404"/>
      <c r="AT100" s="404"/>
      <c r="AU100" s="406"/>
      <c r="AV100" s="405"/>
      <c r="AW100" s="406"/>
      <c r="AX100" s="405"/>
      <c r="AY100" s="404"/>
      <c r="AZ100" s="404"/>
      <c r="BA100" s="13"/>
      <c r="BB100" s="13"/>
      <c r="BC100" s="13"/>
      <c r="BD100" s="13"/>
      <c r="BE100" s="13"/>
      <c r="BF100" s="13"/>
      <c r="BG100" s="22"/>
      <c r="BH100" s="22"/>
      <c r="BI100" s="22"/>
      <c r="BJ100" s="22"/>
      <c r="BK100" s="22"/>
      <c r="BL100" s="22"/>
      <c r="BM100" s="22"/>
    </row>
    <row r="101" spans="1:65" s="10" customFormat="1" ht="15" hidden="1" customHeight="1" thickBot="1" x14ac:dyDescent="0.3">
      <c r="A101" s="99"/>
      <c r="B101" s="613">
        <v>1</v>
      </c>
      <c r="C101" s="613"/>
      <c r="D101" s="613"/>
      <c r="E101" s="613"/>
      <c r="F101" s="613"/>
      <c r="G101" s="620"/>
      <c r="H101" s="612">
        <v>13</v>
      </c>
      <c r="I101" s="613"/>
      <c r="J101" s="613"/>
      <c r="K101" s="620"/>
      <c r="L101" s="612">
        <v>14</v>
      </c>
      <c r="M101" s="613"/>
      <c r="N101" s="613"/>
      <c r="O101" s="620"/>
      <c r="P101" s="612">
        <v>15</v>
      </c>
      <c r="Q101" s="613"/>
      <c r="R101" s="620"/>
      <c r="S101" s="612">
        <v>16</v>
      </c>
      <c r="T101" s="613"/>
      <c r="U101" s="613"/>
      <c r="V101" s="620"/>
      <c r="W101" s="612">
        <v>17</v>
      </c>
      <c r="X101" s="613"/>
      <c r="Y101" s="620"/>
      <c r="Z101" s="612">
        <v>18</v>
      </c>
      <c r="AA101" s="613"/>
      <c r="AB101" s="613"/>
      <c r="AC101" s="620"/>
      <c r="AD101" s="612">
        <v>19</v>
      </c>
      <c r="AE101" s="613"/>
      <c r="AF101" s="620"/>
      <c r="AG101" s="612">
        <v>20</v>
      </c>
      <c r="AH101" s="613"/>
      <c r="AI101" s="613"/>
      <c r="AJ101" s="620"/>
      <c r="AK101" s="612">
        <v>21</v>
      </c>
      <c r="AL101" s="613"/>
      <c r="AM101" s="620"/>
      <c r="AN101" s="612">
        <v>22</v>
      </c>
      <c r="AO101" s="613"/>
      <c r="AP101" s="613"/>
      <c r="AQ101" s="620"/>
      <c r="AR101" s="612">
        <v>23</v>
      </c>
      <c r="AS101" s="613"/>
      <c r="AT101" s="613"/>
      <c r="AU101" s="620"/>
      <c r="AV101" s="612">
        <v>24</v>
      </c>
      <c r="AW101" s="620"/>
      <c r="AX101" s="612">
        <v>25</v>
      </c>
      <c r="AY101" s="613"/>
      <c r="AZ101" s="613"/>
      <c r="BA101" s="30"/>
      <c r="BB101" s="30"/>
      <c r="BC101" s="30"/>
      <c r="BD101" s="30"/>
      <c r="BE101" s="30"/>
      <c r="BF101" s="30"/>
      <c r="BG101" s="11"/>
      <c r="BH101" s="11"/>
      <c r="BI101" s="11"/>
      <c r="BJ101" s="11"/>
      <c r="BK101" s="11"/>
      <c r="BL101" s="11"/>
      <c r="BM101" s="11"/>
    </row>
    <row r="102" spans="1:65" s="10" customFormat="1" ht="18" hidden="1" customHeight="1" x14ac:dyDescent="0.25">
      <c r="A102" s="98"/>
      <c r="B102" s="669"/>
      <c r="C102" s="592"/>
      <c r="D102" s="592"/>
      <c r="E102" s="592"/>
      <c r="F102" s="592"/>
      <c r="G102" s="593"/>
      <c r="H102" s="669"/>
      <c r="I102" s="592"/>
      <c r="J102" s="592"/>
      <c r="K102" s="593"/>
      <c r="L102" s="669"/>
      <c r="M102" s="592"/>
      <c r="N102" s="592"/>
      <c r="O102" s="593"/>
      <c r="P102" s="669"/>
      <c r="Q102" s="592"/>
      <c r="R102" s="593"/>
      <c r="S102" s="669"/>
      <c r="T102" s="592"/>
      <c r="U102" s="592"/>
      <c r="V102" s="593"/>
      <c r="W102" s="669"/>
      <c r="X102" s="592"/>
      <c r="Y102" s="593"/>
      <c r="Z102" s="669"/>
      <c r="AA102" s="592"/>
      <c r="AB102" s="592"/>
      <c r="AC102" s="593"/>
      <c r="AD102" s="669"/>
      <c r="AE102" s="592"/>
      <c r="AF102" s="593"/>
      <c r="AG102" s="669"/>
      <c r="AH102" s="592"/>
      <c r="AI102" s="592"/>
      <c r="AJ102" s="593"/>
      <c r="AK102" s="669"/>
      <c r="AL102" s="592"/>
      <c r="AM102" s="593"/>
      <c r="AN102" s="669"/>
      <c r="AO102" s="592"/>
      <c r="AP102" s="592"/>
      <c r="AQ102" s="593"/>
      <c r="AR102" s="669"/>
      <c r="AS102" s="592"/>
      <c r="AT102" s="592"/>
      <c r="AU102" s="593"/>
      <c r="AV102" s="835" t="s">
        <v>27</v>
      </c>
      <c r="AW102" s="836"/>
      <c r="AX102" s="666"/>
      <c r="AY102" s="667"/>
      <c r="AZ102" s="837"/>
      <c r="BA102" s="20"/>
      <c r="BB102" s="20"/>
      <c r="BC102" s="20"/>
      <c r="BD102" s="20"/>
      <c r="BE102" s="20"/>
      <c r="BF102" s="20"/>
      <c r="BG102" s="11"/>
      <c r="BH102" s="11"/>
      <c r="BI102" s="11"/>
      <c r="BJ102" s="11"/>
      <c r="BK102" s="11"/>
      <c r="BL102" s="11"/>
      <c r="BM102" s="11"/>
    </row>
    <row r="103" spans="1:65" s="10" customFormat="1" ht="18" hidden="1" customHeight="1" x14ac:dyDescent="0.25">
      <c r="A103" s="98"/>
      <c r="B103" s="616"/>
      <c r="C103" s="387"/>
      <c r="D103" s="387"/>
      <c r="E103" s="387"/>
      <c r="F103" s="387"/>
      <c r="G103" s="388"/>
      <c r="H103" s="616"/>
      <c r="I103" s="387"/>
      <c r="J103" s="387"/>
      <c r="K103" s="388"/>
      <c r="L103" s="616"/>
      <c r="M103" s="387"/>
      <c r="N103" s="387"/>
      <c r="O103" s="388"/>
      <c r="P103" s="616"/>
      <c r="Q103" s="387"/>
      <c r="R103" s="388"/>
      <c r="S103" s="616"/>
      <c r="T103" s="387"/>
      <c r="U103" s="387"/>
      <c r="V103" s="388"/>
      <c r="W103" s="616"/>
      <c r="X103" s="387"/>
      <c r="Y103" s="388"/>
      <c r="Z103" s="616"/>
      <c r="AA103" s="387"/>
      <c r="AB103" s="387"/>
      <c r="AC103" s="388"/>
      <c r="AD103" s="616"/>
      <c r="AE103" s="387"/>
      <c r="AF103" s="388"/>
      <c r="AG103" s="616"/>
      <c r="AH103" s="387"/>
      <c r="AI103" s="387"/>
      <c r="AJ103" s="388"/>
      <c r="AK103" s="616"/>
      <c r="AL103" s="387"/>
      <c r="AM103" s="388"/>
      <c r="AN103" s="616" t="s">
        <v>26</v>
      </c>
      <c r="AO103" s="387"/>
      <c r="AP103" s="387"/>
      <c r="AQ103" s="388"/>
      <c r="AR103" s="616"/>
      <c r="AS103" s="387"/>
      <c r="AT103" s="387"/>
      <c r="AU103" s="388"/>
      <c r="AV103" s="664" t="s">
        <v>28</v>
      </c>
      <c r="AW103" s="615"/>
      <c r="AX103" s="616"/>
      <c r="AY103" s="387"/>
      <c r="AZ103" s="617"/>
      <c r="BA103" s="20"/>
      <c r="BB103" s="20"/>
      <c r="BC103" s="20"/>
      <c r="BD103" s="20"/>
      <c r="BE103" s="20"/>
      <c r="BF103" s="20"/>
      <c r="BG103" s="11"/>
      <c r="BH103" s="11"/>
      <c r="BI103" s="11"/>
      <c r="BJ103" s="11"/>
      <c r="BK103" s="11"/>
      <c r="BL103" s="11"/>
      <c r="BM103" s="11"/>
    </row>
    <row r="104" spans="1:65" s="10" customFormat="1" ht="18" hidden="1" customHeight="1" x14ac:dyDescent="0.25">
      <c r="A104" s="98"/>
      <c r="B104" s="616"/>
      <c r="C104" s="387"/>
      <c r="D104" s="387"/>
      <c r="E104" s="387"/>
      <c r="F104" s="387"/>
      <c r="G104" s="388"/>
      <c r="H104" s="616"/>
      <c r="I104" s="387"/>
      <c r="J104" s="387"/>
      <c r="K104" s="388"/>
      <c r="L104" s="616"/>
      <c r="M104" s="387"/>
      <c r="N104" s="387"/>
      <c r="O104" s="388"/>
      <c r="P104" s="616"/>
      <c r="Q104" s="387"/>
      <c r="R104" s="388"/>
      <c r="S104" s="616"/>
      <c r="T104" s="387"/>
      <c r="U104" s="387"/>
      <c r="V104" s="388"/>
      <c r="W104" s="616"/>
      <c r="X104" s="387"/>
      <c r="Y104" s="388"/>
      <c r="Z104" s="616"/>
      <c r="AA104" s="387"/>
      <c r="AB104" s="387"/>
      <c r="AC104" s="388"/>
      <c r="AD104" s="616"/>
      <c r="AE104" s="387"/>
      <c r="AF104" s="388"/>
      <c r="AG104" s="616"/>
      <c r="AH104" s="387"/>
      <c r="AI104" s="387"/>
      <c r="AJ104" s="388"/>
      <c r="AK104" s="616"/>
      <c r="AL104" s="387"/>
      <c r="AM104" s="388"/>
      <c r="AN104" s="616"/>
      <c r="AO104" s="387"/>
      <c r="AP104" s="387"/>
      <c r="AQ104" s="388"/>
      <c r="AR104" s="616"/>
      <c r="AS104" s="387"/>
      <c r="AT104" s="387"/>
      <c r="AU104" s="388"/>
      <c r="AV104" s="664" t="s">
        <v>29</v>
      </c>
      <c r="AW104" s="615"/>
      <c r="AX104" s="616"/>
      <c r="AY104" s="387"/>
      <c r="AZ104" s="617"/>
      <c r="BA104" s="20"/>
      <c r="BB104" s="20"/>
      <c r="BC104" s="20"/>
      <c r="BD104" s="20"/>
      <c r="BE104" s="20"/>
      <c r="BF104" s="20"/>
      <c r="BG104" s="11"/>
      <c r="BH104" s="11"/>
      <c r="BI104" s="11"/>
      <c r="BJ104" s="11"/>
      <c r="BK104" s="11"/>
      <c r="BL104" s="11"/>
      <c r="BM104" s="11"/>
    </row>
    <row r="105" spans="1:65" s="10" customFormat="1" ht="18" hidden="1" customHeight="1" thickBot="1" x14ac:dyDescent="0.3">
      <c r="A105" s="98"/>
      <c r="B105" s="672" t="s">
        <v>30</v>
      </c>
      <c r="C105" s="673"/>
      <c r="D105" s="673"/>
      <c r="E105" s="673"/>
      <c r="F105" s="673"/>
      <c r="G105" s="382"/>
      <c r="H105" s="612"/>
      <c r="I105" s="613"/>
      <c r="J105" s="613"/>
      <c r="K105" s="620"/>
      <c r="L105" s="672" t="s">
        <v>30</v>
      </c>
      <c r="M105" s="673"/>
      <c r="N105" s="673"/>
      <c r="O105" s="382"/>
      <c r="P105" s="672" t="s">
        <v>30</v>
      </c>
      <c r="Q105" s="673"/>
      <c r="R105" s="382"/>
      <c r="S105" s="612"/>
      <c r="T105" s="613"/>
      <c r="U105" s="613"/>
      <c r="V105" s="620"/>
      <c r="W105" s="672" t="s">
        <v>30</v>
      </c>
      <c r="X105" s="673"/>
      <c r="Y105" s="382"/>
      <c r="Z105" s="612"/>
      <c r="AA105" s="613"/>
      <c r="AB105" s="613"/>
      <c r="AC105" s="620"/>
      <c r="AD105" s="672" t="s">
        <v>30</v>
      </c>
      <c r="AE105" s="673"/>
      <c r="AF105" s="382"/>
      <c r="AG105" s="612"/>
      <c r="AH105" s="613"/>
      <c r="AI105" s="613"/>
      <c r="AJ105" s="620"/>
      <c r="AK105" s="672" t="s">
        <v>30</v>
      </c>
      <c r="AL105" s="673"/>
      <c r="AM105" s="382"/>
      <c r="AN105" s="612"/>
      <c r="AO105" s="613"/>
      <c r="AP105" s="613"/>
      <c r="AQ105" s="620"/>
      <c r="AR105" s="612"/>
      <c r="AS105" s="613"/>
      <c r="AT105" s="613"/>
      <c r="AU105" s="620"/>
      <c r="AV105" s="612">
        <v>9000</v>
      </c>
      <c r="AW105" s="620"/>
      <c r="AX105" s="832"/>
      <c r="AY105" s="833"/>
      <c r="AZ105" s="834"/>
      <c r="BA105" s="20"/>
      <c r="BB105" s="20"/>
      <c r="BC105" s="20"/>
      <c r="BD105" s="20"/>
      <c r="BE105" s="20"/>
      <c r="BF105" s="20"/>
      <c r="BG105" s="11"/>
      <c r="BH105" s="11"/>
      <c r="BI105" s="11"/>
      <c r="BJ105" s="11"/>
      <c r="BK105" s="11"/>
      <c r="BL105" s="11"/>
      <c r="BM105" s="11"/>
    </row>
    <row r="106" spans="1:65" hidden="1" x14ac:dyDescent="0.25"/>
    <row r="107" spans="1:65" s="10" customFormat="1" ht="15" hidden="1" customHeight="1" x14ac:dyDescent="0.25">
      <c r="A107" s="98"/>
      <c r="B107" s="845" t="s">
        <v>810</v>
      </c>
      <c r="C107" s="845"/>
      <c r="D107" s="845"/>
      <c r="E107" s="845"/>
      <c r="F107" s="845"/>
      <c r="G107" s="845"/>
      <c r="H107" s="845"/>
      <c r="I107" s="845"/>
      <c r="J107" s="845"/>
      <c r="K107" s="845"/>
      <c r="L107" s="845"/>
      <c r="M107" s="845"/>
      <c r="N107" s="845"/>
      <c r="O107" s="845"/>
      <c r="P107" s="845"/>
      <c r="Q107" s="845"/>
      <c r="R107" s="845"/>
      <c r="S107" s="845"/>
      <c r="T107" s="845"/>
      <c r="U107" s="845"/>
      <c r="V107" s="845"/>
      <c r="W107" s="845"/>
      <c r="X107" s="845"/>
      <c r="Y107" s="845"/>
      <c r="Z107" s="845"/>
      <c r="AA107" s="845"/>
      <c r="AB107" s="845"/>
      <c r="AC107" s="845"/>
      <c r="AD107" s="845"/>
      <c r="AE107" s="845"/>
      <c r="AF107" s="845"/>
      <c r="AG107" s="845"/>
      <c r="AH107" s="845"/>
      <c r="AI107" s="845"/>
      <c r="AJ107" s="845"/>
      <c r="AK107" s="845"/>
      <c r="AL107" s="845"/>
      <c r="AM107" s="845"/>
      <c r="AN107" s="845"/>
      <c r="AO107" s="845"/>
      <c r="AP107" s="845"/>
      <c r="AQ107" s="845"/>
      <c r="AR107" s="845"/>
      <c r="AS107" s="845"/>
      <c r="AT107" s="845"/>
      <c r="AU107" s="845"/>
      <c r="AV107" s="845"/>
      <c r="AW107" s="845"/>
      <c r="AX107" s="845"/>
      <c r="AY107" s="845"/>
      <c r="AZ107" s="845"/>
      <c r="BA107" s="845"/>
      <c r="BB107" s="845"/>
      <c r="BC107" s="845"/>
      <c r="BD107" s="845"/>
      <c r="BE107" s="845"/>
      <c r="BF107" s="845"/>
    </row>
    <row r="108" spans="1:65" s="8" customFormat="1" ht="8.1" hidden="1" customHeight="1" x14ac:dyDescent="0.25">
      <c r="A108" s="98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5" s="17" customFormat="1" ht="99.95" hidden="1" customHeight="1" x14ac:dyDescent="0.25">
      <c r="A109" s="99"/>
      <c r="B109" s="401" t="s">
        <v>124</v>
      </c>
      <c r="C109" s="401"/>
      <c r="D109" s="401"/>
      <c r="E109" s="401"/>
      <c r="F109" s="401"/>
      <c r="G109" s="402"/>
      <c r="H109" s="456" t="s">
        <v>125</v>
      </c>
      <c r="I109" s="456"/>
      <c r="J109" s="456"/>
      <c r="K109" s="456"/>
      <c r="L109" s="456" t="s">
        <v>126</v>
      </c>
      <c r="M109" s="456"/>
      <c r="N109" s="456"/>
      <c r="O109" s="456"/>
      <c r="P109" s="456" t="s">
        <v>384</v>
      </c>
      <c r="Q109" s="456"/>
      <c r="R109" s="456"/>
      <c r="S109" s="456"/>
      <c r="T109" s="456"/>
      <c r="U109" s="456" t="s">
        <v>190</v>
      </c>
      <c r="V109" s="456"/>
      <c r="W109" s="456"/>
      <c r="X109" s="456"/>
      <c r="Y109" s="456" t="s">
        <v>191</v>
      </c>
      <c r="Z109" s="456"/>
      <c r="AA109" s="456"/>
      <c r="AB109" s="456"/>
      <c r="AC109" s="456"/>
      <c r="AD109" s="456"/>
      <c r="AE109" s="456"/>
      <c r="AF109" s="456"/>
      <c r="AG109" s="456" t="s">
        <v>201</v>
      </c>
      <c r="AH109" s="456"/>
      <c r="AI109" s="456"/>
      <c r="AJ109" s="456"/>
      <c r="AK109" s="456" t="s">
        <v>120</v>
      </c>
      <c r="AL109" s="456"/>
      <c r="AM109" s="456"/>
      <c r="AN109" s="456"/>
      <c r="AO109" s="456" t="s">
        <v>127</v>
      </c>
      <c r="AP109" s="456"/>
      <c r="AQ109" s="456"/>
      <c r="AR109" s="456"/>
      <c r="AS109" s="456" t="s">
        <v>339</v>
      </c>
      <c r="AT109" s="456"/>
      <c r="AU109" s="456"/>
      <c r="AV109" s="456"/>
      <c r="AW109" s="400" t="s">
        <v>338</v>
      </c>
      <c r="AX109" s="401"/>
      <c r="AY109" s="401"/>
      <c r="AZ109" s="401"/>
      <c r="BA109" s="28"/>
      <c r="BB109" s="28"/>
      <c r="BC109" s="28"/>
      <c r="BD109" s="28"/>
      <c r="BE109" s="28"/>
      <c r="BF109" s="28"/>
      <c r="BG109" s="31"/>
      <c r="BH109" s="31"/>
      <c r="BI109" s="31"/>
      <c r="BJ109" s="31"/>
    </row>
    <row r="110" spans="1:65" s="17" customFormat="1" ht="50.1" hidden="1" customHeight="1" x14ac:dyDescent="0.25">
      <c r="A110" s="99"/>
      <c r="B110" s="404"/>
      <c r="C110" s="404"/>
      <c r="D110" s="404"/>
      <c r="E110" s="404"/>
      <c r="F110" s="404"/>
      <c r="G110" s="40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383" t="s">
        <v>334</v>
      </c>
      <c r="Z110" s="384"/>
      <c r="AA110" s="384"/>
      <c r="AB110" s="385"/>
      <c r="AC110" s="456" t="s">
        <v>329</v>
      </c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V110" s="456"/>
      <c r="AW110" s="405"/>
      <c r="AX110" s="404"/>
      <c r="AY110" s="404"/>
      <c r="AZ110" s="404"/>
      <c r="BA110" s="28"/>
      <c r="BB110" s="28"/>
      <c r="BC110" s="28"/>
      <c r="BD110" s="28"/>
      <c r="BE110" s="28"/>
      <c r="BF110" s="28"/>
      <c r="BG110" s="31"/>
      <c r="BH110" s="31"/>
      <c r="BI110" s="31"/>
      <c r="BJ110" s="31"/>
    </row>
    <row r="111" spans="1:65" s="33" customFormat="1" ht="15.75" hidden="1" thickBot="1" x14ac:dyDescent="0.3">
      <c r="A111" s="100"/>
      <c r="B111" s="620">
        <v>1</v>
      </c>
      <c r="C111" s="573"/>
      <c r="D111" s="573"/>
      <c r="E111" s="573"/>
      <c r="F111" s="573"/>
      <c r="G111" s="573"/>
      <c r="H111" s="573">
        <v>2</v>
      </c>
      <c r="I111" s="573"/>
      <c r="J111" s="573"/>
      <c r="K111" s="573"/>
      <c r="L111" s="573">
        <v>3</v>
      </c>
      <c r="M111" s="573"/>
      <c r="N111" s="573"/>
      <c r="O111" s="573"/>
      <c r="P111" s="573">
        <v>4</v>
      </c>
      <c r="Q111" s="573"/>
      <c r="R111" s="573"/>
      <c r="S111" s="573"/>
      <c r="T111" s="573"/>
      <c r="U111" s="573">
        <v>5</v>
      </c>
      <c r="V111" s="573"/>
      <c r="W111" s="573"/>
      <c r="X111" s="573"/>
      <c r="Y111" s="573">
        <v>6</v>
      </c>
      <c r="Z111" s="573"/>
      <c r="AA111" s="573"/>
      <c r="AB111" s="573"/>
      <c r="AC111" s="573">
        <v>7</v>
      </c>
      <c r="AD111" s="573"/>
      <c r="AE111" s="573"/>
      <c r="AF111" s="573"/>
      <c r="AG111" s="573">
        <v>8</v>
      </c>
      <c r="AH111" s="573"/>
      <c r="AI111" s="573"/>
      <c r="AJ111" s="573"/>
      <c r="AK111" s="573">
        <v>9</v>
      </c>
      <c r="AL111" s="573"/>
      <c r="AM111" s="573"/>
      <c r="AN111" s="573"/>
      <c r="AO111" s="573">
        <v>10</v>
      </c>
      <c r="AP111" s="573"/>
      <c r="AQ111" s="573"/>
      <c r="AR111" s="573"/>
      <c r="AS111" s="573">
        <v>11</v>
      </c>
      <c r="AT111" s="573"/>
      <c r="AU111" s="573"/>
      <c r="AV111" s="573"/>
      <c r="AW111" s="573">
        <v>12</v>
      </c>
      <c r="AX111" s="573"/>
      <c r="AY111" s="573"/>
      <c r="AZ111" s="612"/>
      <c r="BA111" s="30"/>
      <c r="BB111" s="30"/>
      <c r="BC111" s="30"/>
      <c r="BD111" s="30"/>
      <c r="BE111" s="30"/>
      <c r="BF111" s="30"/>
      <c r="BG111" s="32"/>
      <c r="BH111" s="32"/>
      <c r="BI111" s="32"/>
      <c r="BJ111" s="32"/>
    </row>
    <row r="112" spans="1:65" s="17" customFormat="1" ht="48.75" hidden="1" customHeight="1" x14ac:dyDescent="0.25">
      <c r="A112" s="120"/>
      <c r="B112" s="593">
        <v>98618101</v>
      </c>
      <c r="C112" s="810"/>
      <c r="D112" s="810"/>
      <c r="E112" s="810"/>
      <c r="F112" s="810"/>
      <c r="G112" s="810"/>
      <c r="H112" s="810" t="s">
        <v>637</v>
      </c>
      <c r="I112" s="810"/>
      <c r="J112" s="810"/>
      <c r="K112" s="810"/>
      <c r="L112" s="394" t="s">
        <v>641</v>
      </c>
      <c r="M112" s="395"/>
      <c r="N112" s="395"/>
      <c r="O112" s="396"/>
      <c r="P112" s="810">
        <v>12406833.15</v>
      </c>
      <c r="Q112" s="810"/>
      <c r="R112" s="810"/>
      <c r="S112" s="810"/>
      <c r="T112" s="810"/>
      <c r="U112" s="810">
        <v>1965</v>
      </c>
      <c r="V112" s="810"/>
      <c r="W112" s="810"/>
      <c r="X112" s="810"/>
      <c r="Y112" s="810"/>
      <c r="Z112" s="810"/>
      <c r="AA112" s="810"/>
      <c r="AB112" s="810"/>
      <c r="AC112" s="810"/>
      <c r="AD112" s="810"/>
      <c r="AE112" s="810"/>
      <c r="AF112" s="810"/>
      <c r="AG112" s="810">
        <v>15000</v>
      </c>
      <c r="AH112" s="810"/>
      <c r="AI112" s="810"/>
      <c r="AJ112" s="810"/>
      <c r="AK112" s="821">
        <v>2.1999999999999999E-2</v>
      </c>
      <c r="AL112" s="810"/>
      <c r="AM112" s="810"/>
      <c r="AN112" s="810"/>
      <c r="AO112" s="810"/>
      <c r="AP112" s="810"/>
      <c r="AQ112" s="810"/>
      <c r="AR112" s="810"/>
      <c r="AS112" s="810"/>
      <c r="AT112" s="810"/>
      <c r="AU112" s="810"/>
      <c r="AV112" s="810"/>
      <c r="AW112" s="810">
        <f>AG112*AK112</f>
        <v>330</v>
      </c>
      <c r="AX112" s="810"/>
      <c r="AY112" s="810"/>
      <c r="AZ112" s="669"/>
      <c r="BA112" s="30"/>
      <c r="BB112" s="30"/>
      <c r="BC112" s="30"/>
      <c r="BD112" s="30"/>
      <c r="BE112" s="30"/>
      <c r="BF112" s="30"/>
      <c r="BG112" s="31"/>
      <c r="BH112" s="31"/>
      <c r="BI112" s="31"/>
      <c r="BJ112" s="31"/>
    </row>
    <row r="113" spans="1:65" s="17" customFormat="1" ht="40.5" hidden="1" customHeight="1" x14ac:dyDescent="0.25">
      <c r="A113" s="120"/>
      <c r="B113" s="593"/>
      <c r="C113" s="810"/>
      <c r="D113" s="810"/>
      <c r="E113" s="810"/>
      <c r="F113" s="810"/>
      <c r="G113" s="810"/>
      <c r="H113" s="810" t="s">
        <v>638</v>
      </c>
      <c r="I113" s="810"/>
      <c r="J113" s="810"/>
      <c r="K113" s="810"/>
      <c r="L113" s="383" t="s">
        <v>641</v>
      </c>
      <c r="M113" s="384"/>
      <c r="N113" s="384"/>
      <c r="O113" s="385"/>
      <c r="P113" s="810">
        <v>63011428.759999998</v>
      </c>
      <c r="Q113" s="810"/>
      <c r="R113" s="810"/>
      <c r="S113" s="810"/>
      <c r="T113" s="810"/>
      <c r="U113" s="810">
        <v>44117</v>
      </c>
      <c r="V113" s="810"/>
      <c r="W113" s="810"/>
      <c r="X113" s="810"/>
      <c r="Y113" s="810"/>
      <c r="Z113" s="810"/>
      <c r="AA113" s="810"/>
      <c r="AB113" s="810"/>
      <c r="AC113" s="810"/>
      <c r="AD113" s="810"/>
      <c r="AE113" s="810"/>
      <c r="AF113" s="810"/>
      <c r="AG113" s="810">
        <v>36000</v>
      </c>
      <c r="AH113" s="810"/>
      <c r="AI113" s="810"/>
      <c r="AJ113" s="810"/>
      <c r="AK113" s="821">
        <v>2.1999999999999999E-2</v>
      </c>
      <c r="AL113" s="810"/>
      <c r="AM113" s="810"/>
      <c r="AN113" s="810"/>
      <c r="AO113" s="810"/>
      <c r="AP113" s="810"/>
      <c r="AQ113" s="810"/>
      <c r="AR113" s="810"/>
      <c r="AS113" s="810"/>
      <c r="AT113" s="810"/>
      <c r="AU113" s="810"/>
      <c r="AV113" s="810"/>
      <c r="AW113" s="810">
        <f t="shared" ref="AW113:AW116" si="11">AG113*AK113</f>
        <v>792</v>
      </c>
      <c r="AX113" s="810"/>
      <c r="AY113" s="810"/>
      <c r="AZ113" s="669"/>
      <c r="BA113" s="30"/>
      <c r="BB113" s="30"/>
      <c r="BC113" s="30"/>
      <c r="BD113" s="30"/>
      <c r="BE113" s="30"/>
      <c r="BF113" s="30"/>
      <c r="BG113" s="31"/>
      <c r="BH113" s="31"/>
      <c r="BI113" s="31"/>
      <c r="BJ113" s="31"/>
    </row>
    <row r="114" spans="1:65" s="17" customFormat="1" ht="45" hidden="1" customHeight="1" x14ac:dyDescent="0.25">
      <c r="A114" s="120"/>
      <c r="B114" s="593"/>
      <c r="C114" s="810"/>
      <c r="D114" s="810"/>
      <c r="E114" s="810"/>
      <c r="F114" s="810"/>
      <c r="G114" s="810"/>
      <c r="H114" s="810" t="s">
        <v>643</v>
      </c>
      <c r="I114" s="810"/>
      <c r="J114" s="810"/>
      <c r="K114" s="810"/>
      <c r="L114" s="383" t="s">
        <v>641</v>
      </c>
      <c r="M114" s="384"/>
      <c r="N114" s="384"/>
      <c r="O114" s="385"/>
      <c r="P114" s="810">
        <v>45876.160000000003</v>
      </c>
      <c r="Q114" s="810"/>
      <c r="R114" s="810"/>
      <c r="S114" s="810"/>
      <c r="T114" s="810"/>
      <c r="U114" s="810">
        <v>44</v>
      </c>
      <c r="V114" s="810"/>
      <c r="W114" s="810"/>
      <c r="X114" s="810"/>
      <c r="Y114" s="810"/>
      <c r="Z114" s="810"/>
      <c r="AA114" s="810"/>
      <c r="AB114" s="810"/>
      <c r="AC114" s="810"/>
      <c r="AD114" s="810"/>
      <c r="AE114" s="810"/>
      <c r="AF114" s="810"/>
      <c r="AG114" s="810">
        <v>37000</v>
      </c>
      <c r="AH114" s="810"/>
      <c r="AI114" s="810"/>
      <c r="AJ114" s="810"/>
      <c r="AK114" s="821">
        <v>2.1999999999999999E-2</v>
      </c>
      <c r="AL114" s="810"/>
      <c r="AM114" s="810"/>
      <c r="AN114" s="810"/>
      <c r="AO114" s="810"/>
      <c r="AP114" s="810"/>
      <c r="AQ114" s="810"/>
      <c r="AR114" s="810"/>
      <c r="AS114" s="810"/>
      <c r="AT114" s="810"/>
      <c r="AU114" s="810"/>
      <c r="AV114" s="810"/>
      <c r="AW114" s="810">
        <f t="shared" si="11"/>
        <v>814</v>
      </c>
      <c r="AX114" s="810"/>
      <c r="AY114" s="810"/>
      <c r="AZ114" s="669"/>
      <c r="BA114" s="30"/>
      <c r="BB114" s="30"/>
      <c r="BC114" s="30"/>
      <c r="BD114" s="30"/>
      <c r="BE114" s="30"/>
      <c r="BF114" s="30"/>
      <c r="BG114" s="31"/>
      <c r="BH114" s="31"/>
      <c r="BI114" s="31"/>
      <c r="BJ114" s="31"/>
    </row>
    <row r="115" spans="1:65" s="17" customFormat="1" ht="46.5" hidden="1" customHeight="1" x14ac:dyDescent="0.25">
      <c r="A115" s="120"/>
      <c r="B115" s="388"/>
      <c r="C115" s="587"/>
      <c r="D115" s="587"/>
      <c r="E115" s="587"/>
      <c r="F115" s="587"/>
      <c r="G115" s="587"/>
      <c r="H115" s="587" t="s">
        <v>640</v>
      </c>
      <c r="I115" s="587"/>
      <c r="J115" s="587"/>
      <c r="K115" s="587"/>
      <c r="L115" s="383" t="s">
        <v>641</v>
      </c>
      <c r="M115" s="384"/>
      <c r="N115" s="384"/>
      <c r="O115" s="385"/>
      <c r="P115" s="587">
        <v>149097.51999999999</v>
      </c>
      <c r="Q115" s="587"/>
      <c r="R115" s="587"/>
      <c r="S115" s="587"/>
      <c r="T115" s="587"/>
      <c r="U115" s="587">
        <v>143</v>
      </c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>
        <v>129500</v>
      </c>
      <c r="AH115" s="587"/>
      <c r="AI115" s="587"/>
      <c r="AJ115" s="587"/>
      <c r="AK115" s="847">
        <v>2.1999999999999999E-2</v>
      </c>
      <c r="AL115" s="587"/>
      <c r="AM115" s="587"/>
      <c r="AN115" s="587"/>
      <c r="AO115" s="587"/>
      <c r="AP115" s="587"/>
      <c r="AQ115" s="587"/>
      <c r="AR115" s="587"/>
      <c r="AS115" s="587"/>
      <c r="AT115" s="587"/>
      <c r="AU115" s="587"/>
      <c r="AV115" s="587"/>
      <c r="AW115" s="810">
        <f t="shared" si="11"/>
        <v>2849</v>
      </c>
      <c r="AX115" s="810"/>
      <c r="AY115" s="810"/>
      <c r="AZ115" s="669"/>
      <c r="BA115" s="30"/>
      <c r="BB115" s="30"/>
      <c r="BC115" s="30"/>
      <c r="BD115" s="30"/>
      <c r="BE115" s="30"/>
      <c r="BF115" s="30"/>
      <c r="BG115" s="31"/>
      <c r="BH115" s="31"/>
      <c r="BI115" s="31"/>
      <c r="BJ115" s="31"/>
    </row>
    <row r="116" spans="1:65" s="17" customFormat="1" ht="40.5" hidden="1" customHeight="1" thickBot="1" x14ac:dyDescent="0.3">
      <c r="A116" s="120"/>
      <c r="B116" s="848"/>
      <c r="C116" s="573"/>
      <c r="D116" s="573"/>
      <c r="E116" s="573"/>
      <c r="F116" s="573"/>
      <c r="G116" s="573"/>
      <c r="H116" s="587" t="s">
        <v>639</v>
      </c>
      <c r="I116" s="587"/>
      <c r="J116" s="587"/>
      <c r="K116" s="587"/>
      <c r="L116" s="383" t="s">
        <v>642</v>
      </c>
      <c r="M116" s="384"/>
      <c r="N116" s="384"/>
      <c r="O116" s="385"/>
      <c r="P116" s="587">
        <v>16200</v>
      </c>
      <c r="Q116" s="587"/>
      <c r="R116" s="587"/>
      <c r="S116" s="587"/>
      <c r="T116" s="587"/>
      <c r="U116" s="587">
        <v>50000</v>
      </c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>
        <v>290000</v>
      </c>
      <c r="AH116" s="587"/>
      <c r="AI116" s="587"/>
      <c r="AJ116" s="587"/>
      <c r="AK116" s="847">
        <v>2.1999999999999999E-2</v>
      </c>
      <c r="AL116" s="587"/>
      <c r="AM116" s="587"/>
      <c r="AN116" s="587"/>
      <c r="AO116" s="587"/>
      <c r="AP116" s="587"/>
      <c r="AQ116" s="587"/>
      <c r="AR116" s="587"/>
      <c r="AS116" s="587"/>
      <c r="AT116" s="587"/>
      <c r="AU116" s="587"/>
      <c r="AV116" s="587"/>
      <c r="AW116" s="810">
        <f t="shared" si="11"/>
        <v>6380</v>
      </c>
      <c r="AX116" s="810"/>
      <c r="AY116" s="810"/>
      <c r="AZ116" s="669"/>
      <c r="BA116" s="30"/>
      <c r="BB116" s="30"/>
      <c r="BC116" s="30"/>
      <c r="BD116" s="30"/>
      <c r="BE116" s="30"/>
      <c r="BF116" s="30"/>
      <c r="BG116" s="31"/>
      <c r="BH116" s="31"/>
      <c r="BI116" s="31"/>
      <c r="BJ116" s="31"/>
    </row>
    <row r="117" spans="1:65" s="17" customFormat="1" ht="18" hidden="1" customHeight="1" thickBot="1" x14ac:dyDescent="0.3">
      <c r="A117" s="99"/>
      <c r="B117" s="840" t="s">
        <v>114</v>
      </c>
      <c r="C117" s="840"/>
      <c r="D117" s="840"/>
      <c r="E117" s="840"/>
      <c r="F117" s="840"/>
      <c r="G117" s="841"/>
      <c r="H117" s="382" t="s">
        <v>30</v>
      </c>
      <c r="I117" s="623"/>
      <c r="J117" s="623"/>
      <c r="K117" s="623"/>
      <c r="L117" s="623" t="s">
        <v>30</v>
      </c>
      <c r="M117" s="623"/>
      <c r="N117" s="623"/>
      <c r="O117" s="623"/>
      <c r="P117" s="573"/>
      <c r="Q117" s="573"/>
      <c r="R117" s="573"/>
      <c r="S117" s="573"/>
      <c r="T117" s="573"/>
      <c r="U117" s="623" t="s">
        <v>30</v>
      </c>
      <c r="V117" s="623"/>
      <c r="W117" s="623"/>
      <c r="X117" s="623"/>
      <c r="Y117" s="623" t="s">
        <v>30</v>
      </c>
      <c r="Z117" s="623"/>
      <c r="AA117" s="623"/>
      <c r="AB117" s="623"/>
      <c r="AC117" s="573"/>
      <c r="AD117" s="573"/>
      <c r="AE117" s="573"/>
      <c r="AF117" s="573"/>
      <c r="AG117" s="573"/>
      <c r="AH117" s="573"/>
      <c r="AI117" s="573"/>
      <c r="AJ117" s="573"/>
      <c r="AK117" s="623" t="s">
        <v>30</v>
      </c>
      <c r="AL117" s="623"/>
      <c r="AM117" s="623"/>
      <c r="AN117" s="623"/>
      <c r="AO117" s="623" t="s">
        <v>30</v>
      </c>
      <c r="AP117" s="623"/>
      <c r="AQ117" s="623"/>
      <c r="AR117" s="623"/>
      <c r="AS117" s="623" t="s">
        <v>30</v>
      </c>
      <c r="AT117" s="623"/>
      <c r="AU117" s="623"/>
      <c r="AV117" s="623"/>
      <c r="AW117" s="573">
        <f>SUM(AW112:AZ116)-165</f>
        <v>11000</v>
      </c>
      <c r="AX117" s="573"/>
      <c r="AY117" s="573"/>
      <c r="AZ117" s="612"/>
      <c r="BA117" s="30"/>
      <c r="BB117" s="30"/>
      <c r="BC117" s="30"/>
      <c r="BD117" s="30"/>
      <c r="BE117" s="30"/>
      <c r="BF117" s="30"/>
      <c r="BG117" s="31"/>
      <c r="BH117" s="31"/>
      <c r="BI117" s="31"/>
      <c r="BJ117" s="31"/>
    </row>
    <row r="118" spans="1:65" hidden="1" x14ac:dyDescent="0.25"/>
    <row r="119" spans="1:65" s="18" customFormat="1" ht="30" hidden="1" customHeight="1" x14ac:dyDescent="0.25">
      <c r="A119" s="114"/>
      <c r="B119" s="401" t="s">
        <v>124</v>
      </c>
      <c r="C119" s="401"/>
      <c r="D119" s="401"/>
      <c r="E119" s="401"/>
      <c r="F119" s="401"/>
      <c r="G119" s="402"/>
      <c r="H119" s="400" t="s">
        <v>129</v>
      </c>
      <c r="I119" s="401"/>
      <c r="J119" s="401"/>
      <c r="K119" s="402"/>
      <c r="L119" s="400" t="s">
        <v>130</v>
      </c>
      <c r="M119" s="401"/>
      <c r="N119" s="401"/>
      <c r="O119" s="402"/>
      <c r="P119" s="383" t="s">
        <v>131</v>
      </c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5"/>
      <c r="AR119" s="400" t="s">
        <v>341</v>
      </c>
      <c r="AS119" s="401"/>
      <c r="AT119" s="401"/>
      <c r="AU119" s="402"/>
      <c r="AV119" s="400" t="s">
        <v>4</v>
      </c>
      <c r="AW119" s="402"/>
      <c r="AX119" s="400" t="s">
        <v>192</v>
      </c>
      <c r="AY119" s="401"/>
      <c r="AZ119" s="401"/>
      <c r="BA119" s="13"/>
      <c r="BB119" s="13"/>
      <c r="BC119" s="13"/>
      <c r="BD119" s="13"/>
      <c r="BE119" s="13"/>
      <c r="BF119" s="13"/>
      <c r="BG119" s="59"/>
      <c r="BH119" s="59"/>
      <c r="BI119" s="59"/>
      <c r="BJ119" s="59"/>
      <c r="BK119" s="59"/>
      <c r="BL119" s="59"/>
      <c r="BM119" s="59"/>
    </row>
    <row r="120" spans="1:65" s="21" customFormat="1" ht="50.1" hidden="1" customHeight="1" x14ac:dyDescent="0.25">
      <c r="A120" s="158"/>
      <c r="B120" s="453"/>
      <c r="C120" s="453"/>
      <c r="D120" s="453"/>
      <c r="E120" s="453"/>
      <c r="F120" s="453"/>
      <c r="G120" s="454"/>
      <c r="H120" s="455"/>
      <c r="I120" s="453"/>
      <c r="J120" s="453"/>
      <c r="K120" s="454"/>
      <c r="L120" s="455"/>
      <c r="M120" s="453"/>
      <c r="N120" s="453"/>
      <c r="O120" s="454"/>
      <c r="P120" s="383" t="s">
        <v>132</v>
      </c>
      <c r="Q120" s="384"/>
      <c r="R120" s="384"/>
      <c r="S120" s="384"/>
      <c r="T120" s="384"/>
      <c r="U120" s="384"/>
      <c r="V120" s="385"/>
      <c r="W120" s="383" t="s">
        <v>133</v>
      </c>
      <c r="X120" s="384"/>
      <c r="Y120" s="384"/>
      <c r="Z120" s="384"/>
      <c r="AA120" s="384"/>
      <c r="AB120" s="384"/>
      <c r="AC120" s="385"/>
      <c r="AD120" s="383" t="s">
        <v>134</v>
      </c>
      <c r="AE120" s="384"/>
      <c r="AF120" s="384"/>
      <c r="AG120" s="384"/>
      <c r="AH120" s="384"/>
      <c r="AI120" s="384"/>
      <c r="AJ120" s="385"/>
      <c r="AK120" s="383" t="s">
        <v>135</v>
      </c>
      <c r="AL120" s="384"/>
      <c r="AM120" s="384"/>
      <c r="AN120" s="384"/>
      <c r="AO120" s="384"/>
      <c r="AP120" s="384"/>
      <c r="AQ120" s="385"/>
      <c r="AR120" s="455"/>
      <c r="AS120" s="453"/>
      <c r="AT120" s="453"/>
      <c r="AU120" s="454"/>
      <c r="AV120" s="455"/>
      <c r="AW120" s="454"/>
      <c r="AX120" s="455"/>
      <c r="AY120" s="453"/>
      <c r="AZ120" s="453"/>
      <c r="BA120" s="13"/>
      <c r="BB120" s="13"/>
      <c r="BC120" s="13"/>
      <c r="BD120" s="13"/>
      <c r="BE120" s="13"/>
      <c r="BF120" s="13"/>
      <c r="BG120" s="22"/>
      <c r="BH120" s="22"/>
      <c r="BI120" s="22"/>
      <c r="BJ120" s="22"/>
      <c r="BK120" s="22"/>
      <c r="BL120" s="22"/>
      <c r="BM120" s="22"/>
    </row>
    <row r="121" spans="1:65" s="21" customFormat="1" ht="50.1" hidden="1" customHeight="1" x14ac:dyDescent="0.25">
      <c r="A121" s="158"/>
      <c r="B121" s="404"/>
      <c r="C121" s="404"/>
      <c r="D121" s="404"/>
      <c r="E121" s="404"/>
      <c r="F121" s="404"/>
      <c r="G121" s="406"/>
      <c r="H121" s="405"/>
      <c r="I121" s="404"/>
      <c r="J121" s="404"/>
      <c r="K121" s="406"/>
      <c r="L121" s="405"/>
      <c r="M121" s="404"/>
      <c r="N121" s="404"/>
      <c r="O121" s="406"/>
      <c r="P121" s="383" t="s">
        <v>334</v>
      </c>
      <c r="Q121" s="384"/>
      <c r="R121" s="385"/>
      <c r="S121" s="383" t="s">
        <v>385</v>
      </c>
      <c r="T121" s="384"/>
      <c r="U121" s="384"/>
      <c r="V121" s="385"/>
      <c r="W121" s="383" t="s">
        <v>334</v>
      </c>
      <c r="X121" s="384"/>
      <c r="Y121" s="385"/>
      <c r="Z121" s="383" t="s">
        <v>385</v>
      </c>
      <c r="AA121" s="384"/>
      <c r="AB121" s="384"/>
      <c r="AC121" s="385"/>
      <c r="AD121" s="383" t="s">
        <v>334</v>
      </c>
      <c r="AE121" s="384"/>
      <c r="AF121" s="385"/>
      <c r="AG121" s="383" t="s">
        <v>329</v>
      </c>
      <c r="AH121" s="384"/>
      <c r="AI121" s="384"/>
      <c r="AJ121" s="385"/>
      <c r="AK121" s="383" t="s">
        <v>334</v>
      </c>
      <c r="AL121" s="384"/>
      <c r="AM121" s="385"/>
      <c r="AN121" s="383" t="s">
        <v>329</v>
      </c>
      <c r="AO121" s="384"/>
      <c r="AP121" s="384"/>
      <c r="AQ121" s="385"/>
      <c r="AR121" s="405"/>
      <c r="AS121" s="404"/>
      <c r="AT121" s="404"/>
      <c r="AU121" s="406"/>
      <c r="AV121" s="405"/>
      <c r="AW121" s="406"/>
      <c r="AX121" s="405"/>
      <c r="AY121" s="404"/>
      <c r="AZ121" s="404"/>
      <c r="BA121" s="13"/>
      <c r="BB121" s="13"/>
      <c r="BC121" s="13"/>
      <c r="BD121" s="13"/>
      <c r="BE121" s="13"/>
      <c r="BF121" s="13"/>
      <c r="BG121" s="22"/>
      <c r="BH121" s="22"/>
      <c r="BI121" s="22"/>
      <c r="BJ121" s="22"/>
      <c r="BK121" s="22"/>
      <c r="BL121" s="22"/>
      <c r="BM121" s="22"/>
    </row>
    <row r="122" spans="1:65" s="10" customFormat="1" ht="15" hidden="1" customHeight="1" thickBot="1" x14ac:dyDescent="0.3">
      <c r="A122" s="99"/>
      <c r="B122" s="613">
        <v>1</v>
      </c>
      <c r="C122" s="613"/>
      <c r="D122" s="613"/>
      <c r="E122" s="613"/>
      <c r="F122" s="613"/>
      <c r="G122" s="620"/>
      <c r="H122" s="612">
        <v>13</v>
      </c>
      <c r="I122" s="613"/>
      <c r="J122" s="613"/>
      <c r="K122" s="620"/>
      <c r="L122" s="612">
        <v>14</v>
      </c>
      <c r="M122" s="613"/>
      <c r="N122" s="613"/>
      <c r="O122" s="620"/>
      <c r="P122" s="612">
        <v>15</v>
      </c>
      <c r="Q122" s="613"/>
      <c r="R122" s="620"/>
      <c r="S122" s="612">
        <v>16</v>
      </c>
      <c r="T122" s="613"/>
      <c r="U122" s="613"/>
      <c r="V122" s="620"/>
      <c r="W122" s="612">
        <v>17</v>
      </c>
      <c r="X122" s="613"/>
      <c r="Y122" s="620"/>
      <c r="Z122" s="612">
        <v>18</v>
      </c>
      <c r="AA122" s="613"/>
      <c r="AB122" s="613"/>
      <c r="AC122" s="620"/>
      <c r="AD122" s="612">
        <v>19</v>
      </c>
      <c r="AE122" s="613"/>
      <c r="AF122" s="620"/>
      <c r="AG122" s="612">
        <v>20</v>
      </c>
      <c r="AH122" s="613"/>
      <c r="AI122" s="613"/>
      <c r="AJ122" s="620"/>
      <c r="AK122" s="612">
        <v>21</v>
      </c>
      <c r="AL122" s="613"/>
      <c r="AM122" s="620"/>
      <c r="AN122" s="612">
        <v>22</v>
      </c>
      <c r="AO122" s="613"/>
      <c r="AP122" s="613"/>
      <c r="AQ122" s="620"/>
      <c r="AR122" s="612">
        <v>23</v>
      </c>
      <c r="AS122" s="613"/>
      <c r="AT122" s="613"/>
      <c r="AU122" s="620"/>
      <c r="AV122" s="612">
        <v>24</v>
      </c>
      <c r="AW122" s="620"/>
      <c r="AX122" s="612">
        <v>25</v>
      </c>
      <c r="AY122" s="613"/>
      <c r="AZ122" s="613"/>
      <c r="BA122" s="30"/>
      <c r="BB122" s="30"/>
      <c r="BC122" s="30"/>
      <c r="BD122" s="30"/>
      <c r="BE122" s="30"/>
      <c r="BF122" s="30"/>
      <c r="BG122" s="11"/>
      <c r="BH122" s="11"/>
      <c r="BI122" s="11"/>
      <c r="BJ122" s="11"/>
      <c r="BK122" s="11"/>
      <c r="BL122" s="11"/>
      <c r="BM122" s="11"/>
    </row>
    <row r="123" spans="1:65" s="10" customFormat="1" ht="18" hidden="1" customHeight="1" x14ac:dyDescent="0.25">
      <c r="A123" s="99"/>
      <c r="B123" s="811"/>
      <c r="C123" s="667"/>
      <c r="D123" s="667"/>
      <c r="E123" s="667"/>
      <c r="F123" s="667"/>
      <c r="G123" s="668"/>
      <c r="H123" s="666"/>
      <c r="I123" s="667"/>
      <c r="J123" s="667"/>
      <c r="K123" s="668"/>
      <c r="L123" s="666"/>
      <c r="M123" s="667"/>
      <c r="N123" s="667"/>
      <c r="O123" s="668"/>
      <c r="P123" s="666"/>
      <c r="Q123" s="667"/>
      <c r="R123" s="668"/>
      <c r="S123" s="666"/>
      <c r="T123" s="667"/>
      <c r="U123" s="667"/>
      <c r="V123" s="668"/>
      <c r="W123" s="666"/>
      <c r="X123" s="667"/>
      <c r="Y123" s="668"/>
      <c r="Z123" s="666"/>
      <c r="AA123" s="667"/>
      <c r="AB123" s="667"/>
      <c r="AC123" s="668"/>
      <c r="AD123" s="666"/>
      <c r="AE123" s="667"/>
      <c r="AF123" s="668"/>
      <c r="AG123" s="666"/>
      <c r="AH123" s="667"/>
      <c r="AI123" s="667"/>
      <c r="AJ123" s="668"/>
      <c r="AK123" s="666"/>
      <c r="AL123" s="667"/>
      <c r="AM123" s="668"/>
      <c r="AN123" s="666"/>
      <c r="AO123" s="667"/>
      <c r="AP123" s="667"/>
      <c r="AQ123" s="668"/>
      <c r="AR123" s="666"/>
      <c r="AS123" s="667"/>
      <c r="AT123" s="667"/>
      <c r="AU123" s="668"/>
      <c r="AV123" s="846" t="s">
        <v>27</v>
      </c>
      <c r="AW123" s="603"/>
      <c r="AX123" s="666"/>
      <c r="AY123" s="667"/>
      <c r="AZ123" s="837"/>
      <c r="BA123" s="20"/>
      <c r="BB123" s="20"/>
      <c r="BC123" s="20"/>
      <c r="BD123" s="20"/>
      <c r="BE123" s="20"/>
      <c r="BF123" s="20"/>
      <c r="BG123" s="11"/>
      <c r="BH123" s="11"/>
      <c r="BI123" s="11"/>
      <c r="BJ123" s="11"/>
      <c r="BK123" s="11"/>
      <c r="BL123" s="11"/>
      <c r="BM123" s="11"/>
    </row>
    <row r="124" spans="1:65" s="10" customFormat="1" ht="18" hidden="1" customHeight="1" x14ac:dyDescent="0.25">
      <c r="A124" s="99"/>
      <c r="B124" s="844"/>
      <c r="C124" s="387"/>
      <c r="D124" s="387"/>
      <c r="E124" s="387"/>
      <c r="F124" s="387"/>
      <c r="G124" s="388"/>
      <c r="H124" s="616"/>
      <c r="I124" s="387"/>
      <c r="J124" s="387"/>
      <c r="K124" s="388"/>
      <c r="L124" s="616"/>
      <c r="M124" s="387"/>
      <c r="N124" s="387"/>
      <c r="O124" s="388"/>
      <c r="P124" s="616"/>
      <c r="Q124" s="387"/>
      <c r="R124" s="388"/>
      <c r="S124" s="616"/>
      <c r="T124" s="387"/>
      <c r="U124" s="387"/>
      <c r="V124" s="388"/>
      <c r="W124" s="616"/>
      <c r="X124" s="387"/>
      <c r="Y124" s="388"/>
      <c r="Z124" s="616"/>
      <c r="AA124" s="387"/>
      <c r="AB124" s="387"/>
      <c r="AC124" s="388"/>
      <c r="AD124" s="616"/>
      <c r="AE124" s="387"/>
      <c r="AF124" s="388"/>
      <c r="AG124" s="616"/>
      <c r="AH124" s="387"/>
      <c r="AI124" s="387"/>
      <c r="AJ124" s="388"/>
      <c r="AK124" s="616"/>
      <c r="AL124" s="387"/>
      <c r="AM124" s="388"/>
      <c r="AN124" s="616" t="s">
        <v>26</v>
      </c>
      <c r="AO124" s="387"/>
      <c r="AP124" s="387"/>
      <c r="AQ124" s="388"/>
      <c r="AR124" s="616"/>
      <c r="AS124" s="387"/>
      <c r="AT124" s="387"/>
      <c r="AU124" s="388"/>
      <c r="AV124" s="664" t="s">
        <v>28</v>
      </c>
      <c r="AW124" s="615"/>
      <c r="AX124" s="616"/>
      <c r="AY124" s="387"/>
      <c r="AZ124" s="617"/>
      <c r="BA124" s="20"/>
      <c r="BB124" s="20"/>
      <c r="BC124" s="20"/>
      <c r="BD124" s="20"/>
      <c r="BE124" s="20"/>
      <c r="BF124" s="20"/>
      <c r="BG124" s="11"/>
      <c r="BH124" s="11"/>
      <c r="BI124" s="11"/>
      <c r="BJ124" s="11"/>
      <c r="BK124" s="11"/>
      <c r="BL124" s="11"/>
      <c r="BM124" s="11"/>
    </row>
    <row r="125" spans="1:65" s="10" customFormat="1" ht="18" hidden="1" customHeight="1" x14ac:dyDescent="0.25">
      <c r="A125" s="99"/>
      <c r="B125" s="844"/>
      <c r="C125" s="387"/>
      <c r="D125" s="387"/>
      <c r="E125" s="387"/>
      <c r="F125" s="387"/>
      <c r="G125" s="388"/>
      <c r="H125" s="616"/>
      <c r="I125" s="387"/>
      <c r="J125" s="387"/>
      <c r="K125" s="388"/>
      <c r="L125" s="616"/>
      <c r="M125" s="387"/>
      <c r="N125" s="387"/>
      <c r="O125" s="388"/>
      <c r="P125" s="616"/>
      <c r="Q125" s="387"/>
      <c r="R125" s="388"/>
      <c r="S125" s="616"/>
      <c r="T125" s="387"/>
      <c r="U125" s="387"/>
      <c r="V125" s="388"/>
      <c r="W125" s="616"/>
      <c r="X125" s="387"/>
      <c r="Y125" s="388"/>
      <c r="Z125" s="616"/>
      <c r="AA125" s="387"/>
      <c r="AB125" s="387"/>
      <c r="AC125" s="388"/>
      <c r="AD125" s="616"/>
      <c r="AE125" s="387"/>
      <c r="AF125" s="388"/>
      <c r="AG125" s="616"/>
      <c r="AH125" s="387"/>
      <c r="AI125" s="387"/>
      <c r="AJ125" s="388"/>
      <c r="AK125" s="616"/>
      <c r="AL125" s="387"/>
      <c r="AM125" s="388"/>
      <c r="AN125" s="616"/>
      <c r="AO125" s="387"/>
      <c r="AP125" s="387"/>
      <c r="AQ125" s="388"/>
      <c r="AR125" s="616"/>
      <c r="AS125" s="387"/>
      <c r="AT125" s="387"/>
      <c r="AU125" s="388"/>
      <c r="AV125" s="664" t="s">
        <v>29</v>
      </c>
      <c r="AW125" s="615"/>
      <c r="AX125" s="616"/>
      <c r="AY125" s="387"/>
      <c r="AZ125" s="617"/>
      <c r="BA125" s="20"/>
      <c r="BB125" s="20"/>
      <c r="BC125" s="20"/>
      <c r="BD125" s="20"/>
      <c r="BE125" s="20"/>
      <c r="BF125" s="20"/>
      <c r="BG125" s="11"/>
      <c r="BH125" s="11"/>
      <c r="BI125" s="11"/>
      <c r="BJ125" s="11"/>
      <c r="BK125" s="11"/>
      <c r="BL125" s="11"/>
      <c r="BM125" s="11"/>
    </row>
    <row r="126" spans="1:65" s="10" customFormat="1" ht="18" hidden="1" customHeight="1" thickBot="1" x14ac:dyDescent="0.3">
      <c r="A126" s="99"/>
      <c r="B126" s="381" t="s">
        <v>30</v>
      </c>
      <c r="C126" s="673"/>
      <c r="D126" s="673"/>
      <c r="E126" s="673"/>
      <c r="F126" s="673"/>
      <c r="G126" s="382"/>
      <c r="H126" s="612"/>
      <c r="I126" s="613"/>
      <c r="J126" s="613"/>
      <c r="K126" s="620"/>
      <c r="L126" s="672" t="s">
        <v>30</v>
      </c>
      <c r="M126" s="673"/>
      <c r="N126" s="673"/>
      <c r="O126" s="382"/>
      <c r="P126" s="672" t="s">
        <v>30</v>
      </c>
      <c r="Q126" s="673"/>
      <c r="R126" s="382"/>
      <c r="S126" s="612"/>
      <c r="T126" s="613"/>
      <c r="U126" s="613"/>
      <c r="V126" s="620"/>
      <c r="W126" s="672" t="s">
        <v>30</v>
      </c>
      <c r="X126" s="673"/>
      <c r="Y126" s="382"/>
      <c r="Z126" s="612"/>
      <c r="AA126" s="613"/>
      <c r="AB126" s="613"/>
      <c r="AC126" s="620"/>
      <c r="AD126" s="672" t="s">
        <v>30</v>
      </c>
      <c r="AE126" s="673"/>
      <c r="AF126" s="382"/>
      <c r="AG126" s="612"/>
      <c r="AH126" s="613"/>
      <c r="AI126" s="613"/>
      <c r="AJ126" s="620"/>
      <c r="AK126" s="672" t="s">
        <v>30</v>
      </c>
      <c r="AL126" s="673"/>
      <c r="AM126" s="382"/>
      <c r="AN126" s="612"/>
      <c r="AO126" s="613"/>
      <c r="AP126" s="613"/>
      <c r="AQ126" s="620"/>
      <c r="AR126" s="612"/>
      <c r="AS126" s="613"/>
      <c r="AT126" s="613"/>
      <c r="AU126" s="620"/>
      <c r="AV126" s="612">
        <v>9000</v>
      </c>
      <c r="AW126" s="620"/>
      <c r="AX126" s="832"/>
      <c r="AY126" s="833"/>
      <c r="AZ126" s="834"/>
      <c r="BA126" s="20"/>
      <c r="BB126" s="20"/>
      <c r="BC126" s="20"/>
      <c r="BD126" s="20"/>
      <c r="BE126" s="20"/>
      <c r="BF126" s="20"/>
      <c r="BG126" s="11"/>
      <c r="BH126" s="11"/>
      <c r="BI126" s="11"/>
      <c r="BJ126" s="11"/>
      <c r="BK126" s="11"/>
      <c r="BL126" s="11"/>
      <c r="BM126" s="11"/>
    </row>
    <row r="127" spans="1:65" hidden="1" x14ac:dyDescent="0.25"/>
    <row r="128" spans="1:65" s="10" customFormat="1" ht="15" hidden="1" customHeight="1" x14ac:dyDescent="0.25">
      <c r="A128" s="98"/>
      <c r="B128" s="845" t="s">
        <v>809</v>
      </c>
      <c r="C128" s="845"/>
      <c r="D128" s="845"/>
      <c r="E128" s="845"/>
      <c r="F128" s="845"/>
      <c r="G128" s="845"/>
      <c r="H128" s="845"/>
      <c r="I128" s="845"/>
      <c r="J128" s="845"/>
      <c r="K128" s="845"/>
      <c r="L128" s="845"/>
      <c r="M128" s="845"/>
      <c r="N128" s="845"/>
      <c r="O128" s="845"/>
      <c r="P128" s="845"/>
      <c r="Q128" s="845"/>
      <c r="R128" s="845"/>
      <c r="S128" s="845"/>
      <c r="T128" s="845"/>
      <c r="U128" s="845"/>
      <c r="V128" s="845"/>
      <c r="W128" s="845"/>
      <c r="X128" s="845"/>
      <c r="Y128" s="845"/>
      <c r="Z128" s="845"/>
      <c r="AA128" s="845"/>
      <c r="AB128" s="845"/>
      <c r="AC128" s="845"/>
      <c r="AD128" s="845"/>
      <c r="AE128" s="845"/>
      <c r="AF128" s="845"/>
      <c r="AG128" s="845"/>
      <c r="AH128" s="845"/>
      <c r="AI128" s="845"/>
      <c r="AJ128" s="845"/>
      <c r="AK128" s="845"/>
      <c r="AL128" s="845"/>
      <c r="AM128" s="845"/>
      <c r="AN128" s="845"/>
      <c r="AO128" s="845"/>
      <c r="AP128" s="845"/>
      <c r="AQ128" s="845"/>
      <c r="AR128" s="845"/>
      <c r="AS128" s="845"/>
      <c r="AT128" s="845"/>
      <c r="AU128" s="845"/>
      <c r="AV128" s="845"/>
      <c r="AW128" s="845"/>
      <c r="AX128" s="845"/>
      <c r="AY128" s="845"/>
      <c r="AZ128" s="845"/>
      <c r="BA128" s="845"/>
      <c r="BB128" s="845"/>
      <c r="BC128" s="845"/>
      <c r="BD128" s="845"/>
      <c r="BE128" s="845"/>
      <c r="BF128" s="845"/>
    </row>
    <row r="129" spans="1:65" s="8" customFormat="1" ht="8.1" hidden="1" customHeight="1" x14ac:dyDescent="0.25">
      <c r="A129" s="98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5" s="17" customFormat="1" ht="99.95" hidden="1" customHeight="1" x14ac:dyDescent="0.25">
      <c r="A130" s="99"/>
      <c r="B130" s="401" t="s">
        <v>124</v>
      </c>
      <c r="C130" s="401"/>
      <c r="D130" s="401"/>
      <c r="E130" s="401"/>
      <c r="F130" s="401"/>
      <c r="G130" s="402"/>
      <c r="H130" s="400" t="s">
        <v>125</v>
      </c>
      <c r="I130" s="401"/>
      <c r="J130" s="401"/>
      <c r="K130" s="402"/>
      <c r="L130" s="400" t="s">
        <v>126</v>
      </c>
      <c r="M130" s="401"/>
      <c r="N130" s="401"/>
      <c r="O130" s="402"/>
      <c r="P130" s="400" t="s">
        <v>193</v>
      </c>
      <c r="Q130" s="401"/>
      <c r="R130" s="401"/>
      <c r="S130" s="401"/>
      <c r="T130" s="402"/>
      <c r="U130" s="400" t="s">
        <v>190</v>
      </c>
      <c r="V130" s="401"/>
      <c r="W130" s="401"/>
      <c r="X130" s="402"/>
      <c r="Y130" s="383" t="s">
        <v>191</v>
      </c>
      <c r="Z130" s="384"/>
      <c r="AA130" s="384"/>
      <c r="AB130" s="384"/>
      <c r="AC130" s="384"/>
      <c r="AD130" s="384"/>
      <c r="AE130" s="384"/>
      <c r="AF130" s="385"/>
      <c r="AG130" s="456" t="s">
        <v>201</v>
      </c>
      <c r="AH130" s="456"/>
      <c r="AI130" s="456"/>
      <c r="AJ130" s="456"/>
      <c r="AK130" s="400" t="s">
        <v>120</v>
      </c>
      <c r="AL130" s="401"/>
      <c r="AM130" s="401"/>
      <c r="AN130" s="402"/>
      <c r="AO130" s="400" t="s">
        <v>127</v>
      </c>
      <c r="AP130" s="401"/>
      <c r="AQ130" s="401"/>
      <c r="AR130" s="402"/>
      <c r="AS130" s="400" t="s">
        <v>128</v>
      </c>
      <c r="AT130" s="401"/>
      <c r="AU130" s="401"/>
      <c r="AV130" s="402"/>
      <c r="AW130" s="400" t="s">
        <v>338</v>
      </c>
      <c r="AX130" s="401"/>
      <c r="AY130" s="401"/>
      <c r="AZ130" s="401"/>
      <c r="BA130" s="28"/>
      <c r="BB130" s="28"/>
      <c r="BC130" s="28"/>
      <c r="BD130" s="28"/>
      <c r="BE130" s="28"/>
      <c r="BF130" s="28"/>
      <c r="BG130" s="31"/>
      <c r="BH130" s="31"/>
      <c r="BI130" s="31"/>
      <c r="BJ130" s="31"/>
    </row>
    <row r="131" spans="1:65" s="17" customFormat="1" ht="50.1" hidden="1" customHeight="1" x14ac:dyDescent="0.25">
      <c r="A131" s="99"/>
      <c r="B131" s="404"/>
      <c r="C131" s="404"/>
      <c r="D131" s="404"/>
      <c r="E131" s="404"/>
      <c r="F131" s="404"/>
      <c r="G131" s="406"/>
      <c r="H131" s="405"/>
      <c r="I131" s="404"/>
      <c r="J131" s="404"/>
      <c r="K131" s="406"/>
      <c r="L131" s="405"/>
      <c r="M131" s="404"/>
      <c r="N131" s="404"/>
      <c r="O131" s="406"/>
      <c r="P131" s="405"/>
      <c r="Q131" s="404"/>
      <c r="R131" s="404"/>
      <c r="S131" s="404"/>
      <c r="T131" s="406"/>
      <c r="U131" s="405"/>
      <c r="V131" s="404"/>
      <c r="W131" s="404"/>
      <c r="X131" s="406"/>
      <c r="Y131" s="383" t="s">
        <v>334</v>
      </c>
      <c r="Z131" s="384"/>
      <c r="AA131" s="384"/>
      <c r="AB131" s="385"/>
      <c r="AC131" s="383" t="s">
        <v>25</v>
      </c>
      <c r="AD131" s="384"/>
      <c r="AE131" s="384"/>
      <c r="AF131" s="385"/>
      <c r="AG131" s="456"/>
      <c r="AH131" s="456"/>
      <c r="AI131" s="456"/>
      <c r="AJ131" s="456"/>
      <c r="AK131" s="405"/>
      <c r="AL131" s="404"/>
      <c r="AM131" s="404"/>
      <c r="AN131" s="406"/>
      <c r="AO131" s="405"/>
      <c r="AP131" s="404"/>
      <c r="AQ131" s="404"/>
      <c r="AR131" s="406"/>
      <c r="AS131" s="405"/>
      <c r="AT131" s="404"/>
      <c r="AU131" s="404"/>
      <c r="AV131" s="406"/>
      <c r="AW131" s="405"/>
      <c r="AX131" s="404"/>
      <c r="AY131" s="404"/>
      <c r="AZ131" s="404"/>
      <c r="BA131" s="28"/>
      <c r="BB131" s="28"/>
      <c r="BC131" s="28"/>
      <c r="BD131" s="28"/>
      <c r="BE131" s="28"/>
      <c r="BF131" s="28"/>
      <c r="BG131" s="31"/>
      <c r="BH131" s="31"/>
      <c r="BI131" s="31"/>
      <c r="BJ131" s="31"/>
    </row>
    <row r="132" spans="1:65" s="33" customFormat="1" ht="15.75" hidden="1" thickBot="1" x14ac:dyDescent="0.3">
      <c r="A132" s="100"/>
      <c r="B132" s="613">
        <v>1</v>
      </c>
      <c r="C132" s="613"/>
      <c r="D132" s="613"/>
      <c r="E132" s="613"/>
      <c r="F132" s="613"/>
      <c r="G132" s="620"/>
      <c r="H132" s="612">
        <v>2</v>
      </c>
      <c r="I132" s="613"/>
      <c r="J132" s="613"/>
      <c r="K132" s="620"/>
      <c r="L132" s="612">
        <v>3</v>
      </c>
      <c r="M132" s="613"/>
      <c r="N132" s="613"/>
      <c r="O132" s="620"/>
      <c r="P132" s="612">
        <v>4</v>
      </c>
      <c r="Q132" s="613"/>
      <c r="R132" s="613"/>
      <c r="S132" s="613"/>
      <c r="T132" s="620"/>
      <c r="U132" s="612">
        <v>5</v>
      </c>
      <c r="V132" s="613"/>
      <c r="W132" s="613"/>
      <c r="X132" s="620"/>
      <c r="Y132" s="612">
        <v>6</v>
      </c>
      <c r="Z132" s="613"/>
      <c r="AA132" s="613"/>
      <c r="AB132" s="620"/>
      <c r="AC132" s="612">
        <v>7</v>
      </c>
      <c r="AD132" s="613"/>
      <c r="AE132" s="613"/>
      <c r="AF132" s="620"/>
      <c r="AG132" s="612">
        <v>8</v>
      </c>
      <c r="AH132" s="613"/>
      <c r="AI132" s="613"/>
      <c r="AJ132" s="620"/>
      <c r="AK132" s="612">
        <v>9</v>
      </c>
      <c r="AL132" s="613"/>
      <c r="AM132" s="613"/>
      <c r="AN132" s="620"/>
      <c r="AO132" s="612">
        <v>10</v>
      </c>
      <c r="AP132" s="613"/>
      <c r="AQ132" s="613"/>
      <c r="AR132" s="620"/>
      <c r="AS132" s="612">
        <v>11</v>
      </c>
      <c r="AT132" s="613"/>
      <c r="AU132" s="613"/>
      <c r="AV132" s="620"/>
      <c r="AW132" s="612">
        <v>12</v>
      </c>
      <c r="AX132" s="613"/>
      <c r="AY132" s="613"/>
      <c r="AZ132" s="613"/>
      <c r="BA132" s="30"/>
      <c r="BB132" s="30"/>
      <c r="BC132" s="30"/>
      <c r="BD132" s="30"/>
      <c r="BE132" s="30"/>
      <c r="BF132" s="30"/>
      <c r="BG132" s="32"/>
      <c r="BH132" s="32"/>
      <c r="BI132" s="32"/>
      <c r="BJ132" s="32"/>
    </row>
    <row r="133" spans="1:65" s="17" customFormat="1" ht="54.75" hidden="1" customHeight="1" thickBot="1" x14ac:dyDescent="0.3">
      <c r="A133" s="120"/>
      <c r="B133" s="811">
        <v>98618101</v>
      </c>
      <c r="C133" s="667"/>
      <c r="D133" s="667"/>
      <c r="E133" s="667"/>
      <c r="F133" s="667"/>
      <c r="G133" s="668"/>
      <c r="H133" s="666" t="s">
        <v>637</v>
      </c>
      <c r="I133" s="667"/>
      <c r="J133" s="667"/>
      <c r="K133" s="668"/>
      <c r="L133" s="394" t="s">
        <v>641</v>
      </c>
      <c r="M133" s="395"/>
      <c r="N133" s="395"/>
      <c r="O133" s="396"/>
      <c r="P133" s="666">
        <v>12406833.15</v>
      </c>
      <c r="Q133" s="667"/>
      <c r="R133" s="667"/>
      <c r="S133" s="667"/>
      <c r="T133" s="668"/>
      <c r="U133" s="666">
        <v>1965</v>
      </c>
      <c r="V133" s="667"/>
      <c r="W133" s="667"/>
      <c r="X133" s="668"/>
      <c r="Y133" s="666"/>
      <c r="Z133" s="667"/>
      <c r="AA133" s="667"/>
      <c r="AB133" s="668"/>
      <c r="AC133" s="666"/>
      <c r="AD133" s="667"/>
      <c r="AE133" s="667"/>
      <c r="AF133" s="668"/>
      <c r="AG133" s="666">
        <v>15000</v>
      </c>
      <c r="AH133" s="667"/>
      <c r="AI133" s="667"/>
      <c r="AJ133" s="668"/>
      <c r="AK133" s="809">
        <v>2.1999999999999999E-2</v>
      </c>
      <c r="AL133" s="667"/>
      <c r="AM133" s="667"/>
      <c r="AN133" s="668"/>
      <c r="AO133" s="666"/>
      <c r="AP133" s="667"/>
      <c r="AQ133" s="667"/>
      <c r="AR133" s="668"/>
      <c r="AS133" s="666"/>
      <c r="AT133" s="667"/>
      <c r="AU133" s="667"/>
      <c r="AV133" s="668"/>
      <c r="AW133" s="666">
        <f>AG133*AK133</f>
        <v>330</v>
      </c>
      <c r="AX133" s="667"/>
      <c r="AY133" s="667"/>
      <c r="AZ133" s="667"/>
      <c r="BA133" s="30"/>
      <c r="BB133" s="30"/>
      <c r="BC133" s="30"/>
      <c r="BD133" s="30"/>
      <c r="BE133" s="30"/>
      <c r="BF133" s="30"/>
      <c r="BG133" s="31"/>
      <c r="BH133" s="31"/>
      <c r="BI133" s="31"/>
      <c r="BJ133" s="31"/>
    </row>
    <row r="134" spans="1:65" s="17" customFormat="1" ht="38.25" hidden="1" customHeight="1" thickBot="1" x14ac:dyDescent="0.3">
      <c r="A134" s="120"/>
      <c r="B134" s="811"/>
      <c r="C134" s="667"/>
      <c r="D134" s="667"/>
      <c r="E134" s="667"/>
      <c r="F134" s="667"/>
      <c r="G134" s="668"/>
      <c r="H134" s="666" t="s">
        <v>638</v>
      </c>
      <c r="I134" s="667"/>
      <c r="J134" s="667"/>
      <c r="K134" s="668"/>
      <c r="L134" s="383" t="s">
        <v>641</v>
      </c>
      <c r="M134" s="384"/>
      <c r="N134" s="384"/>
      <c r="O134" s="385"/>
      <c r="P134" s="666">
        <v>63011428.759999998</v>
      </c>
      <c r="Q134" s="667"/>
      <c r="R134" s="667"/>
      <c r="S134" s="667"/>
      <c r="T134" s="668"/>
      <c r="U134" s="666">
        <v>44117</v>
      </c>
      <c r="V134" s="667"/>
      <c r="W134" s="667"/>
      <c r="X134" s="668"/>
      <c r="Y134" s="283"/>
      <c r="Z134" s="277"/>
      <c r="AA134" s="277"/>
      <c r="AB134" s="278"/>
      <c r="AC134" s="283"/>
      <c r="AD134" s="277"/>
      <c r="AE134" s="277"/>
      <c r="AF134" s="278"/>
      <c r="AG134" s="666">
        <v>36000</v>
      </c>
      <c r="AH134" s="667"/>
      <c r="AI134" s="667"/>
      <c r="AJ134" s="668"/>
      <c r="AK134" s="809">
        <v>2.1999999999999999E-2</v>
      </c>
      <c r="AL134" s="667"/>
      <c r="AM134" s="667"/>
      <c r="AN134" s="668"/>
      <c r="AO134" s="666"/>
      <c r="AP134" s="667"/>
      <c r="AQ134" s="667"/>
      <c r="AR134" s="668"/>
      <c r="AS134" s="283"/>
      <c r="AT134" s="277"/>
      <c r="AU134" s="277"/>
      <c r="AV134" s="278"/>
      <c r="AW134" s="666">
        <f t="shared" ref="AW134:AW137" si="12">AG134*AK134</f>
        <v>792</v>
      </c>
      <c r="AX134" s="667"/>
      <c r="AY134" s="667"/>
      <c r="AZ134" s="667"/>
      <c r="BA134" s="30"/>
      <c r="BB134" s="30"/>
      <c r="BC134" s="30"/>
      <c r="BD134" s="30"/>
      <c r="BE134" s="30"/>
      <c r="BF134" s="30"/>
      <c r="BG134" s="31"/>
      <c r="BH134" s="31"/>
      <c r="BI134" s="31"/>
      <c r="BJ134" s="31"/>
    </row>
    <row r="135" spans="1:65" s="17" customFormat="1" ht="36" hidden="1" customHeight="1" thickBot="1" x14ac:dyDescent="0.3">
      <c r="A135" s="120"/>
      <c r="B135" s="811"/>
      <c r="C135" s="667"/>
      <c r="D135" s="667"/>
      <c r="E135" s="667"/>
      <c r="F135" s="667"/>
      <c r="G135" s="668"/>
      <c r="H135" s="666" t="s">
        <v>643</v>
      </c>
      <c r="I135" s="667"/>
      <c r="J135" s="667"/>
      <c r="K135" s="668"/>
      <c r="L135" s="383" t="s">
        <v>641</v>
      </c>
      <c r="M135" s="384"/>
      <c r="N135" s="384"/>
      <c r="O135" s="385"/>
      <c r="P135" s="666">
        <v>45876.160000000003</v>
      </c>
      <c r="Q135" s="667"/>
      <c r="R135" s="667"/>
      <c r="S135" s="667"/>
      <c r="T135" s="668"/>
      <c r="U135" s="666">
        <v>44</v>
      </c>
      <c r="V135" s="667"/>
      <c r="W135" s="667"/>
      <c r="X135" s="668"/>
      <c r="Y135" s="283"/>
      <c r="Z135" s="277"/>
      <c r="AA135" s="277"/>
      <c r="AB135" s="278"/>
      <c r="AC135" s="283"/>
      <c r="AD135" s="277"/>
      <c r="AE135" s="277"/>
      <c r="AF135" s="278"/>
      <c r="AG135" s="666">
        <v>37000</v>
      </c>
      <c r="AH135" s="667"/>
      <c r="AI135" s="667"/>
      <c r="AJ135" s="668"/>
      <c r="AK135" s="809">
        <v>2.1999999999999999E-2</v>
      </c>
      <c r="AL135" s="667"/>
      <c r="AM135" s="667"/>
      <c r="AN135" s="668"/>
      <c r="AO135" s="666"/>
      <c r="AP135" s="667"/>
      <c r="AQ135" s="667"/>
      <c r="AR135" s="668"/>
      <c r="AS135" s="283"/>
      <c r="AT135" s="277"/>
      <c r="AU135" s="277"/>
      <c r="AV135" s="278"/>
      <c r="AW135" s="666">
        <f t="shared" si="12"/>
        <v>814</v>
      </c>
      <c r="AX135" s="667"/>
      <c r="AY135" s="667"/>
      <c r="AZ135" s="667"/>
      <c r="BA135" s="30"/>
      <c r="BB135" s="30"/>
      <c r="BC135" s="30"/>
      <c r="BD135" s="30"/>
      <c r="BE135" s="30"/>
      <c r="BF135" s="30"/>
      <c r="BG135" s="31"/>
      <c r="BH135" s="31"/>
      <c r="BI135" s="31"/>
      <c r="BJ135" s="31"/>
    </row>
    <row r="136" spans="1:65" s="17" customFormat="1" ht="40.5" hidden="1" customHeight="1" thickBot="1" x14ac:dyDescent="0.3">
      <c r="A136" s="120"/>
      <c r="B136" s="844"/>
      <c r="C136" s="387"/>
      <c r="D136" s="387"/>
      <c r="E136" s="387"/>
      <c r="F136" s="387"/>
      <c r="G136" s="388"/>
      <c r="H136" s="616" t="s">
        <v>640</v>
      </c>
      <c r="I136" s="387"/>
      <c r="J136" s="387"/>
      <c r="K136" s="388"/>
      <c r="L136" s="383" t="s">
        <v>641</v>
      </c>
      <c r="M136" s="384"/>
      <c r="N136" s="384"/>
      <c r="O136" s="385"/>
      <c r="P136" s="616">
        <v>149097.51999999999</v>
      </c>
      <c r="Q136" s="387"/>
      <c r="R136" s="387"/>
      <c r="S136" s="387"/>
      <c r="T136" s="388"/>
      <c r="U136" s="616">
        <v>143</v>
      </c>
      <c r="V136" s="387"/>
      <c r="W136" s="387"/>
      <c r="X136" s="388"/>
      <c r="Y136" s="616"/>
      <c r="Z136" s="387"/>
      <c r="AA136" s="387"/>
      <c r="AB136" s="388"/>
      <c r="AC136" s="616"/>
      <c r="AD136" s="387"/>
      <c r="AE136" s="387"/>
      <c r="AF136" s="388"/>
      <c r="AG136" s="616">
        <v>129500</v>
      </c>
      <c r="AH136" s="387"/>
      <c r="AI136" s="387"/>
      <c r="AJ136" s="388"/>
      <c r="AK136" s="842">
        <v>2.1999999999999999E-2</v>
      </c>
      <c r="AL136" s="387"/>
      <c r="AM136" s="387"/>
      <c r="AN136" s="388"/>
      <c r="AO136" s="616"/>
      <c r="AP136" s="387"/>
      <c r="AQ136" s="387"/>
      <c r="AR136" s="388"/>
      <c r="AS136" s="616"/>
      <c r="AT136" s="387"/>
      <c r="AU136" s="387"/>
      <c r="AV136" s="388"/>
      <c r="AW136" s="666">
        <f t="shared" si="12"/>
        <v>2849</v>
      </c>
      <c r="AX136" s="667"/>
      <c r="AY136" s="667"/>
      <c r="AZ136" s="667"/>
      <c r="BA136" s="30"/>
      <c r="BB136" s="30"/>
      <c r="BC136" s="30"/>
      <c r="BD136" s="30"/>
      <c r="BE136" s="30"/>
      <c r="BF136" s="30"/>
      <c r="BG136" s="31"/>
      <c r="BH136" s="31"/>
      <c r="BI136" s="31"/>
      <c r="BJ136" s="31"/>
    </row>
    <row r="137" spans="1:65" s="17" customFormat="1" ht="44.25" hidden="1" customHeight="1" thickBot="1" x14ac:dyDescent="0.3">
      <c r="A137" s="120"/>
      <c r="B137" s="843"/>
      <c r="C137" s="613"/>
      <c r="D137" s="613"/>
      <c r="E137" s="613"/>
      <c r="F137" s="613"/>
      <c r="G137" s="620"/>
      <c r="H137" s="616" t="s">
        <v>639</v>
      </c>
      <c r="I137" s="387"/>
      <c r="J137" s="387"/>
      <c r="K137" s="388"/>
      <c r="L137" s="383" t="s">
        <v>642</v>
      </c>
      <c r="M137" s="384"/>
      <c r="N137" s="384"/>
      <c r="O137" s="385"/>
      <c r="P137" s="616">
        <v>16200</v>
      </c>
      <c r="Q137" s="387"/>
      <c r="R137" s="387"/>
      <c r="S137" s="387"/>
      <c r="T137" s="388"/>
      <c r="U137" s="616">
        <v>50000</v>
      </c>
      <c r="V137" s="387"/>
      <c r="W137" s="387"/>
      <c r="X137" s="388"/>
      <c r="Y137" s="616"/>
      <c r="Z137" s="387"/>
      <c r="AA137" s="387"/>
      <c r="AB137" s="388"/>
      <c r="AC137" s="616"/>
      <c r="AD137" s="387"/>
      <c r="AE137" s="387"/>
      <c r="AF137" s="388"/>
      <c r="AG137" s="616">
        <v>10000</v>
      </c>
      <c r="AH137" s="387"/>
      <c r="AI137" s="387"/>
      <c r="AJ137" s="388"/>
      <c r="AK137" s="842">
        <v>2.1999999999999999E-2</v>
      </c>
      <c r="AL137" s="387"/>
      <c r="AM137" s="387"/>
      <c r="AN137" s="388"/>
      <c r="AO137" s="616"/>
      <c r="AP137" s="387"/>
      <c r="AQ137" s="387"/>
      <c r="AR137" s="388"/>
      <c r="AS137" s="616"/>
      <c r="AT137" s="387"/>
      <c r="AU137" s="387"/>
      <c r="AV137" s="388"/>
      <c r="AW137" s="666">
        <f t="shared" si="12"/>
        <v>220</v>
      </c>
      <c r="AX137" s="667"/>
      <c r="AY137" s="667"/>
      <c r="AZ137" s="667"/>
      <c r="BA137" s="30"/>
      <c r="BB137" s="30"/>
      <c r="BC137" s="30"/>
      <c r="BD137" s="30"/>
      <c r="BE137" s="30"/>
      <c r="BF137" s="30"/>
      <c r="BG137" s="31"/>
      <c r="BH137" s="31"/>
      <c r="BI137" s="31"/>
      <c r="BJ137" s="31"/>
    </row>
    <row r="138" spans="1:65" s="17" customFormat="1" ht="18" hidden="1" customHeight="1" thickBot="1" x14ac:dyDescent="0.3">
      <c r="A138" s="99"/>
      <c r="B138" s="840" t="s">
        <v>114</v>
      </c>
      <c r="C138" s="840"/>
      <c r="D138" s="840"/>
      <c r="E138" s="840"/>
      <c r="F138" s="840"/>
      <c r="G138" s="841"/>
      <c r="H138" s="381" t="s">
        <v>30</v>
      </c>
      <c r="I138" s="673"/>
      <c r="J138" s="673"/>
      <c r="K138" s="382"/>
      <c r="L138" s="672" t="s">
        <v>30</v>
      </c>
      <c r="M138" s="673"/>
      <c r="N138" s="673"/>
      <c r="O138" s="382"/>
      <c r="P138" s="612"/>
      <c r="Q138" s="613"/>
      <c r="R138" s="613"/>
      <c r="S138" s="613"/>
      <c r="T138" s="620"/>
      <c r="U138" s="672" t="s">
        <v>30</v>
      </c>
      <c r="V138" s="673"/>
      <c r="W138" s="673"/>
      <c r="X138" s="382"/>
      <c r="Y138" s="672" t="s">
        <v>30</v>
      </c>
      <c r="Z138" s="673"/>
      <c r="AA138" s="673"/>
      <c r="AB138" s="382"/>
      <c r="AC138" s="612"/>
      <c r="AD138" s="613"/>
      <c r="AE138" s="613"/>
      <c r="AF138" s="620"/>
      <c r="AG138" s="612"/>
      <c r="AH138" s="613"/>
      <c r="AI138" s="613"/>
      <c r="AJ138" s="620"/>
      <c r="AK138" s="672" t="s">
        <v>30</v>
      </c>
      <c r="AL138" s="673"/>
      <c r="AM138" s="673"/>
      <c r="AN138" s="382"/>
      <c r="AO138" s="672" t="s">
        <v>30</v>
      </c>
      <c r="AP138" s="673"/>
      <c r="AQ138" s="673"/>
      <c r="AR138" s="382"/>
      <c r="AS138" s="672" t="s">
        <v>30</v>
      </c>
      <c r="AT138" s="673"/>
      <c r="AU138" s="673"/>
      <c r="AV138" s="382"/>
      <c r="AW138" s="838">
        <f>SUM(AW133:AZ137)-5</f>
        <v>5000</v>
      </c>
      <c r="AX138" s="839"/>
      <c r="AY138" s="839"/>
      <c r="AZ138" s="839"/>
      <c r="BA138" s="30"/>
      <c r="BB138" s="30"/>
      <c r="BC138" s="30"/>
      <c r="BD138" s="30"/>
      <c r="BE138" s="30"/>
      <c r="BF138" s="30"/>
      <c r="BG138" s="31"/>
      <c r="BH138" s="31"/>
      <c r="BI138" s="31"/>
      <c r="BJ138" s="31"/>
    </row>
    <row r="139" spans="1:65" hidden="1" x14ac:dyDescent="0.25"/>
    <row r="140" spans="1:65" s="18" customFormat="1" ht="33.75" hidden="1" customHeight="1" x14ac:dyDescent="0.25">
      <c r="A140" s="114"/>
      <c r="B140" s="401" t="s">
        <v>124</v>
      </c>
      <c r="C140" s="401"/>
      <c r="D140" s="401"/>
      <c r="E140" s="401"/>
      <c r="F140" s="401"/>
      <c r="G140" s="402"/>
      <c r="H140" s="400" t="s">
        <v>129</v>
      </c>
      <c r="I140" s="401"/>
      <c r="J140" s="401"/>
      <c r="K140" s="402"/>
      <c r="L140" s="400" t="s">
        <v>130</v>
      </c>
      <c r="M140" s="401"/>
      <c r="N140" s="401"/>
      <c r="O140" s="402"/>
      <c r="P140" s="383" t="s">
        <v>131</v>
      </c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5"/>
      <c r="AR140" s="400" t="s">
        <v>341</v>
      </c>
      <c r="AS140" s="401"/>
      <c r="AT140" s="401"/>
      <c r="AU140" s="402"/>
      <c r="AV140" s="400" t="s">
        <v>4</v>
      </c>
      <c r="AW140" s="402"/>
      <c r="AX140" s="400" t="s">
        <v>340</v>
      </c>
      <c r="AY140" s="401"/>
      <c r="AZ140" s="401"/>
      <c r="BA140" s="13"/>
      <c r="BB140" s="13"/>
      <c r="BC140" s="13"/>
      <c r="BD140" s="13"/>
      <c r="BE140" s="13"/>
      <c r="BF140" s="13"/>
      <c r="BG140" s="59"/>
      <c r="BH140" s="59"/>
      <c r="BI140" s="59"/>
      <c r="BJ140" s="59"/>
      <c r="BK140" s="59"/>
      <c r="BL140" s="59"/>
      <c r="BM140" s="59"/>
    </row>
    <row r="141" spans="1:65" s="21" customFormat="1" ht="50.1" hidden="1" customHeight="1" x14ac:dyDescent="0.25">
      <c r="A141" s="158"/>
      <c r="B141" s="453"/>
      <c r="C141" s="453"/>
      <c r="D141" s="453"/>
      <c r="E141" s="453"/>
      <c r="F141" s="453"/>
      <c r="G141" s="454"/>
      <c r="H141" s="455"/>
      <c r="I141" s="453"/>
      <c r="J141" s="453"/>
      <c r="K141" s="454"/>
      <c r="L141" s="455"/>
      <c r="M141" s="453"/>
      <c r="N141" s="453"/>
      <c r="O141" s="454"/>
      <c r="P141" s="383" t="s">
        <v>132</v>
      </c>
      <c r="Q141" s="384"/>
      <c r="R141" s="384"/>
      <c r="S141" s="384"/>
      <c r="T141" s="384"/>
      <c r="U141" s="384"/>
      <c r="V141" s="385"/>
      <c r="W141" s="383" t="s">
        <v>133</v>
      </c>
      <c r="X141" s="384"/>
      <c r="Y141" s="384"/>
      <c r="Z141" s="384"/>
      <c r="AA141" s="384"/>
      <c r="AB141" s="384"/>
      <c r="AC141" s="385"/>
      <c r="AD141" s="383" t="s">
        <v>134</v>
      </c>
      <c r="AE141" s="384"/>
      <c r="AF141" s="384"/>
      <c r="AG141" s="384"/>
      <c r="AH141" s="384"/>
      <c r="AI141" s="384"/>
      <c r="AJ141" s="385"/>
      <c r="AK141" s="383" t="s">
        <v>135</v>
      </c>
      <c r="AL141" s="384"/>
      <c r="AM141" s="384"/>
      <c r="AN141" s="384"/>
      <c r="AO141" s="384"/>
      <c r="AP141" s="384"/>
      <c r="AQ141" s="385"/>
      <c r="AR141" s="455"/>
      <c r="AS141" s="453"/>
      <c r="AT141" s="453"/>
      <c r="AU141" s="454"/>
      <c r="AV141" s="455"/>
      <c r="AW141" s="454"/>
      <c r="AX141" s="455"/>
      <c r="AY141" s="453"/>
      <c r="AZ141" s="453"/>
      <c r="BA141" s="13"/>
      <c r="BB141" s="13"/>
      <c r="BC141" s="13"/>
      <c r="BD141" s="13"/>
      <c r="BE141" s="13"/>
      <c r="BF141" s="13"/>
      <c r="BG141" s="22"/>
      <c r="BH141" s="22"/>
      <c r="BI141" s="22"/>
      <c r="BJ141" s="22"/>
      <c r="BK141" s="22"/>
      <c r="BL141" s="22"/>
      <c r="BM141" s="22"/>
    </row>
    <row r="142" spans="1:65" s="21" customFormat="1" ht="50.1" hidden="1" customHeight="1" x14ac:dyDescent="0.25">
      <c r="A142" s="158"/>
      <c r="B142" s="404"/>
      <c r="C142" s="404"/>
      <c r="D142" s="404"/>
      <c r="E142" s="404"/>
      <c r="F142" s="404"/>
      <c r="G142" s="406"/>
      <c r="H142" s="405"/>
      <c r="I142" s="404"/>
      <c r="J142" s="404"/>
      <c r="K142" s="406"/>
      <c r="L142" s="405"/>
      <c r="M142" s="404"/>
      <c r="N142" s="404"/>
      <c r="O142" s="406"/>
      <c r="P142" s="383" t="s">
        <v>334</v>
      </c>
      <c r="Q142" s="384"/>
      <c r="R142" s="385"/>
      <c r="S142" s="383" t="s">
        <v>206</v>
      </c>
      <c r="T142" s="384"/>
      <c r="U142" s="384"/>
      <c r="V142" s="385"/>
      <c r="W142" s="383" t="s">
        <v>334</v>
      </c>
      <c r="X142" s="384"/>
      <c r="Y142" s="385"/>
      <c r="Z142" s="383" t="s">
        <v>207</v>
      </c>
      <c r="AA142" s="384"/>
      <c r="AB142" s="384"/>
      <c r="AC142" s="385"/>
      <c r="AD142" s="383" t="s">
        <v>334</v>
      </c>
      <c r="AE142" s="384"/>
      <c r="AF142" s="385"/>
      <c r="AG142" s="383" t="s">
        <v>25</v>
      </c>
      <c r="AH142" s="384"/>
      <c r="AI142" s="384"/>
      <c r="AJ142" s="385"/>
      <c r="AK142" s="383" t="s">
        <v>334</v>
      </c>
      <c r="AL142" s="384"/>
      <c r="AM142" s="385"/>
      <c r="AN142" s="383" t="s">
        <v>25</v>
      </c>
      <c r="AO142" s="384"/>
      <c r="AP142" s="384"/>
      <c r="AQ142" s="385"/>
      <c r="AR142" s="405"/>
      <c r="AS142" s="404"/>
      <c r="AT142" s="404"/>
      <c r="AU142" s="406"/>
      <c r="AV142" s="405"/>
      <c r="AW142" s="406"/>
      <c r="AX142" s="405"/>
      <c r="AY142" s="404"/>
      <c r="AZ142" s="404"/>
      <c r="BA142" s="13"/>
      <c r="BB142" s="13"/>
      <c r="BC142" s="13"/>
      <c r="BD142" s="13"/>
      <c r="BE142" s="13"/>
      <c r="BF142" s="13"/>
      <c r="BG142" s="22"/>
      <c r="BH142" s="22"/>
      <c r="BI142" s="22"/>
      <c r="BJ142" s="22"/>
      <c r="BK142" s="22"/>
      <c r="BL142" s="22"/>
      <c r="BM142" s="22"/>
    </row>
    <row r="143" spans="1:65" s="10" customFormat="1" ht="15" hidden="1" customHeight="1" thickBot="1" x14ac:dyDescent="0.3">
      <c r="A143" s="99"/>
      <c r="B143" s="613">
        <v>1</v>
      </c>
      <c r="C143" s="613"/>
      <c r="D143" s="613"/>
      <c r="E143" s="613"/>
      <c r="F143" s="613"/>
      <c r="G143" s="620"/>
      <c r="H143" s="612">
        <v>13</v>
      </c>
      <c r="I143" s="613"/>
      <c r="J143" s="613"/>
      <c r="K143" s="620"/>
      <c r="L143" s="612">
        <v>14</v>
      </c>
      <c r="M143" s="613"/>
      <c r="N143" s="613"/>
      <c r="O143" s="620"/>
      <c r="P143" s="612">
        <v>15</v>
      </c>
      <c r="Q143" s="613"/>
      <c r="R143" s="620"/>
      <c r="S143" s="612">
        <v>16</v>
      </c>
      <c r="T143" s="613"/>
      <c r="U143" s="613"/>
      <c r="V143" s="620"/>
      <c r="W143" s="612">
        <v>17</v>
      </c>
      <c r="X143" s="613"/>
      <c r="Y143" s="620"/>
      <c r="Z143" s="612">
        <v>18</v>
      </c>
      <c r="AA143" s="613"/>
      <c r="AB143" s="613"/>
      <c r="AC143" s="620"/>
      <c r="AD143" s="612">
        <v>19</v>
      </c>
      <c r="AE143" s="613"/>
      <c r="AF143" s="620"/>
      <c r="AG143" s="612">
        <v>20</v>
      </c>
      <c r="AH143" s="613"/>
      <c r="AI143" s="613"/>
      <c r="AJ143" s="620"/>
      <c r="AK143" s="612">
        <v>21</v>
      </c>
      <c r="AL143" s="613"/>
      <c r="AM143" s="620"/>
      <c r="AN143" s="612">
        <v>22</v>
      </c>
      <c r="AO143" s="613"/>
      <c r="AP143" s="613"/>
      <c r="AQ143" s="620"/>
      <c r="AR143" s="612">
        <v>23</v>
      </c>
      <c r="AS143" s="613"/>
      <c r="AT143" s="613"/>
      <c r="AU143" s="620"/>
      <c r="AV143" s="612">
        <v>24</v>
      </c>
      <c r="AW143" s="620"/>
      <c r="AX143" s="612">
        <v>25</v>
      </c>
      <c r="AY143" s="613"/>
      <c r="AZ143" s="613"/>
      <c r="BA143" s="30"/>
      <c r="BB143" s="30"/>
      <c r="BC143" s="30"/>
      <c r="BD143" s="30"/>
      <c r="BE143" s="30"/>
      <c r="BF143" s="30"/>
      <c r="BG143" s="11"/>
      <c r="BH143" s="11"/>
      <c r="BI143" s="11"/>
      <c r="BJ143" s="11"/>
      <c r="BK143" s="11"/>
      <c r="BL143" s="11"/>
      <c r="BM143" s="11"/>
    </row>
    <row r="144" spans="1:65" s="10" customFormat="1" ht="18" hidden="1" customHeight="1" x14ac:dyDescent="0.25">
      <c r="A144" s="98"/>
      <c r="B144" s="666"/>
      <c r="C144" s="667"/>
      <c r="D144" s="667"/>
      <c r="E144" s="667"/>
      <c r="F144" s="667"/>
      <c r="G144" s="668"/>
      <c r="H144" s="666"/>
      <c r="I144" s="667"/>
      <c r="J144" s="667"/>
      <c r="K144" s="668"/>
      <c r="L144" s="666"/>
      <c r="M144" s="667"/>
      <c r="N144" s="667"/>
      <c r="O144" s="668"/>
      <c r="P144" s="666"/>
      <c r="Q144" s="667"/>
      <c r="R144" s="668"/>
      <c r="S144" s="666"/>
      <c r="T144" s="667"/>
      <c r="U144" s="667"/>
      <c r="V144" s="668"/>
      <c r="W144" s="666"/>
      <c r="X144" s="667"/>
      <c r="Y144" s="668"/>
      <c r="Z144" s="666"/>
      <c r="AA144" s="667"/>
      <c r="AB144" s="667"/>
      <c r="AC144" s="668"/>
      <c r="AD144" s="666"/>
      <c r="AE144" s="667"/>
      <c r="AF144" s="668"/>
      <c r="AG144" s="666"/>
      <c r="AH144" s="667"/>
      <c r="AI144" s="667"/>
      <c r="AJ144" s="668"/>
      <c r="AK144" s="666"/>
      <c r="AL144" s="667"/>
      <c r="AM144" s="668"/>
      <c r="AN144" s="666"/>
      <c r="AO144" s="667"/>
      <c r="AP144" s="667"/>
      <c r="AQ144" s="668"/>
      <c r="AR144" s="666"/>
      <c r="AS144" s="667"/>
      <c r="AT144" s="667"/>
      <c r="AU144" s="668"/>
      <c r="AV144" s="835" t="s">
        <v>27</v>
      </c>
      <c r="AW144" s="836"/>
      <c r="AX144" s="666"/>
      <c r="AY144" s="667"/>
      <c r="AZ144" s="837"/>
      <c r="BA144" s="20"/>
      <c r="BB144" s="20"/>
      <c r="BC144" s="20"/>
      <c r="BD144" s="20"/>
      <c r="BE144" s="20"/>
      <c r="BF144" s="20"/>
      <c r="BG144" s="11"/>
      <c r="BH144" s="11"/>
      <c r="BI144" s="11"/>
      <c r="BJ144" s="11"/>
      <c r="BK144" s="11"/>
      <c r="BL144" s="11"/>
      <c r="BM144" s="11"/>
    </row>
    <row r="145" spans="1:65" s="10" customFormat="1" ht="18" hidden="1" customHeight="1" x14ac:dyDescent="0.25">
      <c r="A145" s="98"/>
      <c r="B145" s="616"/>
      <c r="C145" s="387"/>
      <c r="D145" s="387"/>
      <c r="E145" s="387"/>
      <c r="F145" s="387"/>
      <c r="G145" s="388"/>
      <c r="H145" s="616"/>
      <c r="I145" s="387"/>
      <c r="J145" s="387"/>
      <c r="K145" s="388"/>
      <c r="L145" s="616"/>
      <c r="M145" s="387"/>
      <c r="N145" s="387"/>
      <c r="O145" s="388"/>
      <c r="P145" s="616"/>
      <c r="Q145" s="387"/>
      <c r="R145" s="388"/>
      <c r="S145" s="616"/>
      <c r="T145" s="387"/>
      <c r="U145" s="387"/>
      <c r="V145" s="388"/>
      <c r="W145" s="616"/>
      <c r="X145" s="387"/>
      <c r="Y145" s="388"/>
      <c r="Z145" s="616"/>
      <c r="AA145" s="387"/>
      <c r="AB145" s="387"/>
      <c r="AC145" s="388"/>
      <c r="AD145" s="616"/>
      <c r="AE145" s="387"/>
      <c r="AF145" s="388"/>
      <c r="AG145" s="616"/>
      <c r="AH145" s="387"/>
      <c r="AI145" s="387"/>
      <c r="AJ145" s="388"/>
      <c r="AK145" s="616"/>
      <c r="AL145" s="387"/>
      <c r="AM145" s="388"/>
      <c r="AN145" s="616" t="s">
        <v>26</v>
      </c>
      <c r="AO145" s="387"/>
      <c r="AP145" s="387"/>
      <c r="AQ145" s="388"/>
      <c r="AR145" s="616"/>
      <c r="AS145" s="387"/>
      <c r="AT145" s="387"/>
      <c r="AU145" s="388"/>
      <c r="AV145" s="664" t="s">
        <v>28</v>
      </c>
      <c r="AW145" s="615"/>
      <c r="AX145" s="616"/>
      <c r="AY145" s="387"/>
      <c r="AZ145" s="617"/>
      <c r="BA145" s="20"/>
      <c r="BB145" s="20"/>
      <c r="BC145" s="20"/>
      <c r="BD145" s="20"/>
      <c r="BE145" s="20"/>
      <c r="BF145" s="20"/>
      <c r="BG145" s="11"/>
      <c r="BH145" s="11"/>
      <c r="BI145" s="11"/>
      <c r="BJ145" s="11"/>
      <c r="BK145" s="11"/>
      <c r="BL145" s="11"/>
      <c r="BM145" s="11"/>
    </row>
    <row r="146" spans="1:65" s="10" customFormat="1" ht="18" hidden="1" customHeight="1" x14ac:dyDescent="0.25">
      <c r="A146" s="98"/>
      <c r="B146" s="616"/>
      <c r="C146" s="387"/>
      <c r="D146" s="387"/>
      <c r="E146" s="387"/>
      <c r="F146" s="387"/>
      <c r="G146" s="388"/>
      <c r="H146" s="616"/>
      <c r="I146" s="387"/>
      <c r="J146" s="387"/>
      <c r="K146" s="388"/>
      <c r="L146" s="616"/>
      <c r="M146" s="387"/>
      <c r="N146" s="387"/>
      <c r="O146" s="388"/>
      <c r="P146" s="616"/>
      <c r="Q146" s="387"/>
      <c r="R146" s="388"/>
      <c r="S146" s="616"/>
      <c r="T146" s="387"/>
      <c r="U146" s="387"/>
      <c r="V146" s="388"/>
      <c r="W146" s="616"/>
      <c r="X146" s="387"/>
      <c r="Y146" s="388"/>
      <c r="Z146" s="616"/>
      <c r="AA146" s="387"/>
      <c r="AB146" s="387"/>
      <c r="AC146" s="388"/>
      <c r="AD146" s="616"/>
      <c r="AE146" s="387"/>
      <c r="AF146" s="388"/>
      <c r="AG146" s="280"/>
      <c r="AH146" s="274"/>
      <c r="AI146" s="274"/>
      <c r="AJ146" s="275"/>
      <c r="AK146" s="280"/>
      <c r="AL146" s="274"/>
      <c r="AM146" s="275"/>
      <c r="AN146" s="280"/>
      <c r="AO146" s="274"/>
      <c r="AP146" s="274"/>
      <c r="AQ146" s="275"/>
      <c r="AR146" s="280"/>
      <c r="AS146" s="274"/>
      <c r="AT146" s="274"/>
      <c r="AU146" s="275"/>
      <c r="AV146" s="282"/>
      <c r="AW146" s="279"/>
      <c r="AX146" s="280"/>
      <c r="AY146" s="274"/>
      <c r="AZ146" s="281"/>
      <c r="BA146" s="20"/>
      <c r="BB146" s="20"/>
      <c r="BC146" s="20"/>
      <c r="BD146" s="20"/>
      <c r="BE146" s="20"/>
      <c r="BF146" s="20"/>
      <c r="BG146" s="11"/>
      <c r="BH146" s="11"/>
      <c r="BI146" s="11"/>
      <c r="BJ146" s="11"/>
      <c r="BK146" s="11"/>
      <c r="BL146" s="11"/>
      <c r="BM146" s="11"/>
    </row>
    <row r="147" spans="1:65" s="10" customFormat="1" ht="18" hidden="1" customHeight="1" x14ac:dyDescent="0.25">
      <c r="A147" s="98"/>
      <c r="B147" s="616"/>
      <c r="C147" s="387"/>
      <c r="D147" s="387"/>
      <c r="E147" s="387"/>
      <c r="F147" s="387"/>
      <c r="G147" s="388"/>
      <c r="H147" s="616"/>
      <c r="I147" s="387"/>
      <c r="J147" s="387"/>
      <c r="K147" s="388"/>
      <c r="L147" s="616"/>
      <c r="M147" s="387"/>
      <c r="N147" s="387"/>
      <c r="O147" s="388"/>
      <c r="P147" s="616"/>
      <c r="Q147" s="387"/>
      <c r="R147" s="388"/>
      <c r="S147" s="616"/>
      <c r="T147" s="387"/>
      <c r="U147" s="387"/>
      <c r="V147" s="388"/>
      <c r="W147" s="616"/>
      <c r="X147" s="387"/>
      <c r="Y147" s="388"/>
      <c r="Z147" s="616"/>
      <c r="AA147" s="387"/>
      <c r="AB147" s="387"/>
      <c r="AC147" s="388"/>
      <c r="AD147" s="616"/>
      <c r="AE147" s="387"/>
      <c r="AF147" s="388"/>
      <c r="AG147" s="280"/>
      <c r="AH147" s="274"/>
      <c r="AI147" s="274"/>
      <c r="AJ147" s="275"/>
      <c r="AK147" s="280"/>
      <c r="AL147" s="274"/>
      <c r="AM147" s="275"/>
      <c r="AN147" s="280"/>
      <c r="AO147" s="274"/>
      <c r="AP147" s="274"/>
      <c r="AQ147" s="275"/>
      <c r="AR147" s="280"/>
      <c r="AS147" s="274"/>
      <c r="AT147" s="274"/>
      <c r="AU147" s="275"/>
      <c r="AV147" s="282"/>
      <c r="AW147" s="279"/>
      <c r="AX147" s="280"/>
      <c r="AY147" s="274"/>
      <c r="AZ147" s="281"/>
      <c r="BA147" s="20"/>
      <c r="BB147" s="20"/>
      <c r="BC147" s="20"/>
      <c r="BD147" s="20"/>
      <c r="BE147" s="20"/>
      <c r="BF147" s="20"/>
      <c r="BG147" s="11"/>
      <c r="BH147" s="11"/>
      <c r="BI147" s="11"/>
      <c r="BJ147" s="11"/>
      <c r="BK147" s="11"/>
      <c r="BL147" s="11"/>
      <c r="BM147" s="11"/>
    </row>
    <row r="148" spans="1:65" s="10" customFormat="1" ht="18" hidden="1" customHeight="1" x14ac:dyDescent="0.25">
      <c r="A148" s="98"/>
      <c r="B148" s="616"/>
      <c r="C148" s="387"/>
      <c r="D148" s="387"/>
      <c r="E148" s="387"/>
      <c r="F148" s="387"/>
      <c r="G148" s="388"/>
      <c r="H148" s="616"/>
      <c r="I148" s="387"/>
      <c r="J148" s="387"/>
      <c r="K148" s="388"/>
      <c r="L148" s="616"/>
      <c r="M148" s="387"/>
      <c r="N148" s="387"/>
      <c r="O148" s="388"/>
      <c r="P148" s="616"/>
      <c r="Q148" s="387"/>
      <c r="R148" s="388"/>
      <c r="S148" s="616"/>
      <c r="T148" s="387"/>
      <c r="U148" s="387"/>
      <c r="V148" s="388"/>
      <c r="W148" s="616"/>
      <c r="X148" s="387"/>
      <c r="Y148" s="388"/>
      <c r="Z148" s="616"/>
      <c r="AA148" s="387"/>
      <c r="AB148" s="387"/>
      <c r="AC148" s="388"/>
      <c r="AD148" s="616"/>
      <c r="AE148" s="387"/>
      <c r="AF148" s="388"/>
      <c r="AG148" s="616"/>
      <c r="AH148" s="387"/>
      <c r="AI148" s="387"/>
      <c r="AJ148" s="388"/>
      <c r="AK148" s="616"/>
      <c r="AL148" s="387"/>
      <c r="AM148" s="388"/>
      <c r="AN148" s="616"/>
      <c r="AO148" s="387"/>
      <c r="AP148" s="387"/>
      <c r="AQ148" s="388"/>
      <c r="AR148" s="616"/>
      <c r="AS148" s="387"/>
      <c r="AT148" s="387"/>
      <c r="AU148" s="388"/>
      <c r="AV148" s="664" t="s">
        <v>29</v>
      </c>
      <c r="AW148" s="615"/>
      <c r="AX148" s="616"/>
      <c r="AY148" s="387"/>
      <c r="AZ148" s="617"/>
      <c r="BA148" s="20"/>
      <c r="BB148" s="20"/>
      <c r="BC148" s="20"/>
      <c r="BD148" s="20"/>
      <c r="BE148" s="20"/>
      <c r="BF148" s="20"/>
      <c r="BG148" s="11"/>
      <c r="BH148" s="11"/>
      <c r="BI148" s="11"/>
      <c r="BJ148" s="11"/>
      <c r="BK148" s="11"/>
      <c r="BL148" s="11"/>
      <c r="BM148" s="11"/>
    </row>
    <row r="149" spans="1:65" s="10" customFormat="1" ht="18" hidden="1" customHeight="1" thickBot="1" x14ac:dyDescent="0.3">
      <c r="A149" s="98"/>
      <c r="B149" s="672" t="s">
        <v>30</v>
      </c>
      <c r="C149" s="673"/>
      <c r="D149" s="673"/>
      <c r="E149" s="673"/>
      <c r="F149" s="673"/>
      <c r="G149" s="382"/>
      <c r="H149" s="612"/>
      <c r="I149" s="613"/>
      <c r="J149" s="613"/>
      <c r="K149" s="620"/>
      <c r="L149" s="672" t="s">
        <v>30</v>
      </c>
      <c r="M149" s="673"/>
      <c r="N149" s="673"/>
      <c r="O149" s="382"/>
      <c r="P149" s="672" t="s">
        <v>30</v>
      </c>
      <c r="Q149" s="673"/>
      <c r="R149" s="382"/>
      <c r="S149" s="612"/>
      <c r="T149" s="613"/>
      <c r="U149" s="613"/>
      <c r="V149" s="620"/>
      <c r="W149" s="672" t="s">
        <v>30</v>
      </c>
      <c r="X149" s="673"/>
      <c r="Y149" s="382"/>
      <c r="Z149" s="612"/>
      <c r="AA149" s="613"/>
      <c r="AB149" s="613"/>
      <c r="AC149" s="620"/>
      <c r="AD149" s="672" t="s">
        <v>30</v>
      </c>
      <c r="AE149" s="673"/>
      <c r="AF149" s="382"/>
      <c r="AG149" s="612"/>
      <c r="AH149" s="613"/>
      <c r="AI149" s="613"/>
      <c r="AJ149" s="620"/>
      <c r="AK149" s="672" t="s">
        <v>30</v>
      </c>
      <c r="AL149" s="673"/>
      <c r="AM149" s="382"/>
      <c r="AN149" s="612"/>
      <c r="AO149" s="613"/>
      <c r="AP149" s="613"/>
      <c r="AQ149" s="620"/>
      <c r="AR149" s="612"/>
      <c r="AS149" s="613"/>
      <c r="AT149" s="613"/>
      <c r="AU149" s="620"/>
      <c r="AV149" s="612">
        <v>9000</v>
      </c>
      <c r="AW149" s="620"/>
      <c r="AX149" s="832"/>
      <c r="AY149" s="833"/>
      <c r="AZ149" s="834"/>
      <c r="BA149" s="20"/>
      <c r="BB149" s="20"/>
      <c r="BC149" s="20"/>
      <c r="BD149" s="20"/>
      <c r="BE149" s="20"/>
      <c r="BF149" s="20"/>
      <c r="BG149" s="11"/>
      <c r="BH149" s="11"/>
      <c r="BI149" s="11"/>
      <c r="BJ149" s="11"/>
      <c r="BK149" s="11"/>
      <c r="BL149" s="11"/>
      <c r="BM149" s="11"/>
    </row>
    <row r="150" spans="1:65" s="8" customFormat="1" ht="9" hidden="1" customHeight="1" x14ac:dyDescent="0.25">
      <c r="A150" s="98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08"/>
      <c r="T150" s="108"/>
      <c r="U150" s="109"/>
      <c r="V150" s="109"/>
      <c r="W150" s="109"/>
      <c r="X150" s="109"/>
      <c r="Y150" s="109"/>
      <c r="Z150" s="109"/>
      <c r="AA150" s="109"/>
      <c r="AB150" s="109"/>
      <c r="AC150" s="110"/>
      <c r="AD150" s="110"/>
      <c r="AE150" s="110"/>
      <c r="AF150" s="110"/>
      <c r="AG150" s="110"/>
      <c r="AH150" s="110"/>
      <c r="AI150" s="110"/>
      <c r="AJ150" s="110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</row>
    <row r="151" spans="1:65" s="8" customFormat="1" ht="8.25" customHeight="1" x14ac:dyDescent="0.25">
      <c r="A151" s="98"/>
      <c r="B151" s="117"/>
      <c r="C151" s="117"/>
      <c r="D151" s="117"/>
      <c r="E151" s="117"/>
      <c r="F151" s="117"/>
      <c r="G151" s="117"/>
      <c r="H151" s="117"/>
      <c r="I151" s="117"/>
      <c r="J151" s="111"/>
      <c r="K151" s="111"/>
      <c r="L151" s="111"/>
      <c r="M151" s="111"/>
      <c r="N151" s="111"/>
      <c r="O151" s="111"/>
      <c r="P151" s="111"/>
      <c r="Q151" s="111"/>
      <c r="R151" s="114"/>
      <c r="S151" s="114"/>
      <c r="T151" s="114"/>
      <c r="U151" s="114"/>
      <c r="V151" s="114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4"/>
    </row>
    <row r="152" spans="1:65" s="15" customFormat="1" ht="18" customHeight="1" x14ac:dyDescent="0.25">
      <c r="A152" s="98"/>
      <c r="B152" s="126"/>
      <c r="C152" s="829" t="s">
        <v>62</v>
      </c>
      <c r="D152" s="829"/>
      <c r="E152" s="829"/>
      <c r="F152" s="829"/>
      <c r="G152" s="829"/>
      <c r="H152" s="829"/>
      <c r="I152" s="126"/>
      <c r="J152" s="680" t="s">
        <v>593</v>
      </c>
      <c r="K152" s="680"/>
      <c r="L152" s="680"/>
      <c r="M152" s="680"/>
      <c r="N152" s="680"/>
      <c r="O152" s="680"/>
      <c r="P152" s="680"/>
      <c r="Q152" s="680"/>
      <c r="R152" s="680"/>
      <c r="S152" s="680"/>
      <c r="T152" s="680"/>
      <c r="U152" s="680"/>
      <c r="V152" s="680"/>
      <c r="W152" s="680"/>
      <c r="X152" s="680"/>
      <c r="Y152" s="680"/>
      <c r="Z152" s="126"/>
      <c r="AA152" s="126"/>
      <c r="AB152" s="680"/>
      <c r="AC152" s="680"/>
      <c r="AD152" s="680"/>
      <c r="AE152" s="680"/>
      <c r="AF152" s="680"/>
      <c r="AG152" s="680"/>
      <c r="AH152" s="680"/>
      <c r="AI152" s="98"/>
      <c r="AJ152" s="98"/>
      <c r="AK152" s="680" t="s">
        <v>601</v>
      </c>
      <c r="AL152" s="680"/>
      <c r="AM152" s="680"/>
      <c r="AN152" s="680"/>
      <c r="AO152" s="680"/>
      <c r="AP152" s="680"/>
      <c r="AQ152" s="680"/>
      <c r="AR152" s="680"/>
      <c r="AS152" s="680"/>
      <c r="AT152" s="680"/>
      <c r="AU152" s="680"/>
      <c r="AV152" s="680"/>
      <c r="AW152" s="680"/>
      <c r="AX152" s="680"/>
      <c r="AY152" s="680"/>
      <c r="AZ152" s="680"/>
    </row>
    <row r="153" spans="1:65" s="15" customFormat="1" ht="18" customHeight="1" x14ac:dyDescent="0.25">
      <c r="A153" s="98"/>
      <c r="B153" s="126"/>
      <c r="C153" s="829" t="s">
        <v>63</v>
      </c>
      <c r="D153" s="829"/>
      <c r="E153" s="829"/>
      <c r="F153" s="829"/>
      <c r="G153" s="829"/>
      <c r="H153" s="829"/>
      <c r="I153" s="126"/>
      <c r="J153" s="826" t="s">
        <v>64</v>
      </c>
      <c r="K153" s="826"/>
      <c r="L153" s="826"/>
      <c r="M153" s="826"/>
      <c r="N153" s="826"/>
      <c r="O153" s="826"/>
      <c r="P153" s="826"/>
      <c r="Q153" s="826"/>
      <c r="R153" s="826"/>
      <c r="S153" s="826"/>
      <c r="T153" s="826"/>
      <c r="U153" s="826"/>
      <c r="V153" s="826"/>
      <c r="W153" s="826"/>
      <c r="X153" s="826"/>
      <c r="Y153" s="826"/>
      <c r="Z153" s="127"/>
      <c r="AA153" s="127"/>
      <c r="AB153" s="826" t="s">
        <v>65</v>
      </c>
      <c r="AC153" s="826"/>
      <c r="AD153" s="826"/>
      <c r="AE153" s="826"/>
      <c r="AF153" s="826"/>
      <c r="AG153" s="826"/>
      <c r="AH153" s="826"/>
      <c r="AI153" s="128"/>
      <c r="AJ153" s="128"/>
      <c r="AK153" s="826" t="s">
        <v>66</v>
      </c>
      <c r="AL153" s="826"/>
      <c r="AM153" s="826"/>
      <c r="AN153" s="826"/>
      <c r="AO153" s="826"/>
      <c r="AP153" s="826"/>
      <c r="AQ153" s="826"/>
      <c r="AR153" s="826"/>
      <c r="AS153" s="826"/>
      <c r="AT153" s="826"/>
      <c r="AU153" s="826"/>
      <c r="AV153" s="826"/>
      <c r="AW153" s="826"/>
      <c r="AX153" s="826"/>
      <c r="AY153" s="826"/>
      <c r="AZ153" s="826"/>
    </row>
    <row r="154" spans="1:65" s="15" customFormat="1" ht="18" customHeight="1" x14ac:dyDescent="0.25">
      <c r="A154" s="98"/>
      <c r="B154" s="126"/>
      <c r="C154" s="126"/>
      <c r="D154" s="126"/>
      <c r="E154" s="126"/>
      <c r="F154" s="126"/>
      <c r="G154" s="126"/>
      <c r="H154" s="126"/>
      <c r="I154" s="126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8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</row>
    <row r="155" spans="1:65" s="15" customFormat="1" ht="18" customHeight="1" x14ac:dyDescent="0.25">
      <c r="A155" s="129"/>
      <c r="B155" s="126"/>
      <c r="C155" s="829" t="s">
        <v>67</v>
      </c>
      <c r="D155" s="829"/>
      <c r="E155" s="829"/>
      <c r="F155" s="829"/>
      <c r="G155" s="829"/>
      <c r="H155" s="829"/>
      <c r="I155" s="126"/>
      <c r="J155" s="830" t="s">
        <v>607</v>
      </c>
      <c r="K155" s="830"/>
      <c r="L155" s="830"/>
      <c r="M155" s="830"/>
      <c r="N155" s="830"/>
      <c r="O155" s="830"/>
      <c r="P155" s="830"/>
      <c r="Q155" s="830"/>
      <c r="R155" s="830"/>
      <c r="S155" s="830"/>
      <c r="T155" s="830"/>
      <c r="U155" s="830"/>
      <c r="V155" s="830"/>
      <c r="W155" s="830"/>
      <c r="X155" s="830"/>
      <c r="Y155" s="830"/>
      <c r="Z155" s="127"/>
      <c r="AA155" s="127"/>
      <c r="AB155" s="830" t="s">
        <v>602</v>
      </c>
      <c r="AC155" s="830"/>
      <c r="AD155" s="830"/>
      <c r="AE155" s="830"/>
      <c r="AF155" s="830"/>
      <c r="AG155" s="830"/>
      <c r="AH155" s="830"/>
      <c r="AI155" s="830"/>
      <c r="AJ155" s="830"/>
      <c r="AK155" s="830"/>
      <c r="AL155" s="830"/>
      <c r="AM155" s="830"/>
      <c r="AN155" s="830"/>
      <c r="AO155" s="128"/>
      <c r="AP155" s="128"/>
      <c r="AQ155" s="831" t="s">
        <v>603</v>
      </c>
      <c r="AR155" s="831"/>
      <c r="AS155" s="831"/>
      <c r="AT155" s="831"/>
      <c r="AU155" s="831"/>
      <c r="AV155" s="831"/>
      <c r="AW155" s="831"/>
      <c r="AX155" s="831"/>
      <c r="AY155" s="831"/>
      <c r="AZ155" s="831"/>
    </row>
    <row r="156" spans="1:65" s="15" customFormat="1" ht="18" customHeight="1" x14ac:dyDescent="0.25">
      <c r="A156" s="129"/>
      <c r="B156" s="126"/>
      <c r="C156" s="825"/>
      <c r="D156" s="825"/>
      <c r="E156" s="825"/>
      <c r="F156" s="825"/>
      <c r="G156" s="825"/>
      <c r="H156" s="825"/>
      <c r="I156" s="126"/>
      <c r="J156" s="826" t="s">
        <v>64</v>
      </c>
      <c r="K156" s="826"/>
      <c r="L156" s="826"/>
      <c r="M156" s="826"/>
      <c r="N156" s="826"/>
      <c r="O156" s="826"/>
      <c r="P156" s="826"/>
      <c r="Q156" s="826"/>
      <c r="R156" s="826"/>
      <c r="S156" s="826"/>
      <c r="T156" s="826"/>
      <c r="U156" s="826"/>
      <c r="V156" s="826"/>
      <c r="W156" s="826"/>
      <c r="X156" s="826"/>
      <c r="Y156" s="826"/>
      <c r="Z156" s="127"/>
      <c r="AA156" s="127"/>
      <c r="AB156" s="826" t="s">
        <v>68</v>
      </c>
      <c r="AC156" s="826"/>
      <c r="AD156" s="826"/>
      <c r="AE156" s="826"/>
      <c r="AF156" s="826"/>
      <c r="AG156" s="826"/>
      <c r="AH156" s="826"/>
      <c r="AI156" s="826"/>
      <c r="AJ156" s="826"/>
      <c r="AK156" s="826"/>
      <c r="AL156" s="826"/>
      <c r="AM156" s="826"/>
      <c r="AN156" s="826"/>
      <c r="AO156" s="128"/>
      <c r="AP156" s="128"/>
      <c r="AQ156" s="826" t="s">
        <v>69</v>
      </c>
      <c r="AR156" s="826"/>
      <c r="AS156" s="826"/>
      <c r="AT156" s="826"/>
      <c r="AU156" s="826"/>
      <c r="AV156" s="826"/>
      <c r="AW156" s="826"/>
      <c r="AX156" s="826"/>
      <c r="AY156" s="826"/>
      <c r="AZ156" s="826"/>
    </row>
    <row r="157" spans="1:65" s="15" customFormat="1" ht="18" customHeight="1" x14ac:dyDescent="0.25">
      <c r="A157" s="129"/>
      <c r="B157" s="126"/>
      <c r="C157" s="126"/>
      <c r="D157" s="126"/>
      <c r="E157" s="126"/>
      <c r="F157" s="126"/>
      <c r="G157" s="126"/>
      <c r="H157" s="126"/>
      <c r="I157" s="126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26"/>
      <c r="AA157" s="126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98"/>
      <c r="AP157" s="98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</row>
    <row r="158" spans="1:65" s="15" customFormat="1" ht="18" customHeight="1" x14ac:dyDescent="0.25">
      <c r="A158" s="129"/>
      <c r="B158" s="98"/>
      <c r="C158" s="131" t="s">
        <v>70</v>
      </c>
      <c r="D158" s="827"/>
      <c r="E158" s="827"/>
      <c r="F158" s="126" t="s">
        <v>70</v>
      </c>
      <c r="G158" s="132"/>
      <c r="H158" s="827" t="s">
        <v>801</v>
      </c>
      <c r="I158" s="827"/>
      <c r="J158" s="827"/>
      <c r="K158" s="827"/>
      <c r="L158" s="827"/>
      <c r="M158" s="827"/>
      <c r="N158" s="133"/>
      <c r="O158" s="134"/>
      <c r="P158" s="135">
        <v>20</v>
      </c>
      <c r="Q158" s="828">
        <v>24</v>
      </c>
      <c r="R158" s="828"/>
      <c r="S158" s="126" t="s">
        <v>71</v>
      </c>
      <c r="T158" s="133"/>
      <c r="U158" s="133"/>
      <c r="V158" s="133"/>
      <c r="W158" s="133"/>
      <c r="X158" s="98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98"/>
      <c r="AW158" s="98"/>
      <c r="AX158" s="98"/>
      <c r="AY158" s="98"/>
      <c r="AZ158" s="98"/>
      <c r="BA158" s="10"/>
    </row>
    <row r="159" spans="1:65" s="10" customFormat="1" ht="18" customHeight="1" x14ac:dyDescent="0.25">
      <c r="A159" s="129"/>
      <c r="B159" s="98"/>
      <c r="C159" s="98"/>
      <c r="D159" s="698"/>
      <c r="E159" s="698"/>
      <c r="F159" s="98"/>
      <c r="G159" s="98"/>
      <c r="H159" s="698"/>
      <c r="I159" s="698"/>
      <c r="J159" s="698"/>
      <c r="K159" s="698"/>
      <c r="L159" s="698"/>
      <c r="M159" s="698"/>
      <c r="N159" s="98"/>
      <c r="O159" s="98"/>
      <c r="P159" s="98"/>
      <c r="Q159" s="698"/>
      <c r="R159" s="6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</row>
  </sheetData>
  <mergeCells count="976">
    <mergeCell ref="AO94:AR94"/>
    <mergeCell ref="AS94:AV94"/>
    <mergeCell ref="AW94:AZ94"/>
    <mergeCell ref="H93:K93"/>
    <mergeCell ref="L93:O93"/>
    <mergeCell ref="P93:T93"/>
    <mergeCell ref="U93:X93"/>
    <mergeCell ref="AK93:AN93"/>
    <mergeCell ref="AO93:AR93"/>
    <mergeCell ref="H94:K94"/>
    <mergeCell ref="B94:G94"/>
    <mergeCell ref="L94:O94"/>
    <mergeCell ref="P94:T94"/>
    <mergeCell ref="U94:X94"/>
    <mergeCell ref="Y94:AB94"/>
    <mergeCell ref="AC94:AF94"/>
    <mergeCell ref="AG94:AJ94"/>
    <mergeCell ref="AK94:AN94"/>
    <mergeCell ref="P7:AZ7"/>
    <mergeCell ref="P8:AZ8"/>
    <mergeCell ref="AK16:AR16"/>
    <mergeCell ref="B17:Y17"/>
    <mergeCell ref="Z17:AB17"/>
    <mergeCell ref="AC17:AJ17"/>
    <mergeCell ref="AK17:AR17"/>
    <mergeCell ref="B18:Y18"/>
    <mergeCell ref="Z18:AB18"/>
    <mergeCell ref="AC18:AJ18"/>
    <mergeCell ref="AK18:AR18"/>
    <mergeCell ref="AS18:AZ18"/>
    <mergeCell ref="AS17:AZ17"/>
    <mergeCell ref="AS16:AZ16"/>
    <mergeCell ref="B16:Y16"/>
    <mergeCell ref="Z16:AB16"/>
    <mergeCell ref="A1:AZ1"/>
    <mergeCell ref="A3:K3"/>
    <mergeCell ref="L3:AZ3"/>
    <mergeCell ref="L4:AZ4"/>
    <mergeCell ref="B15:Y15"/>
    <mergeCell ref="Z15:AB15"/>
    <mergeCell ref="AC15:AJ15"/>
    <mergeCell ref="AK15:AR15"/>
    <mergeCell ref="AS15:AZ15"/>
    <mergeCell ref="L5:AZ5"/>
    <mergeCell ref="B10:AS10"/>
    <mergeCell ref="B12:Y14"/>
    <mergeCell ref="Z12:AB14"/>
    <mergeCell ref="AC12:AZ12"/>
    <mergeCell ref="AC13:AJ14"/>
    <mergeCell ref="AK13:AR14"/>
    <mergeCell ref="AS13:AZ14"/>
    <mergeCell ref="AC16:AJ16"/>
    <mergeCell ref="A7:O7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AS19:AZ19"/>
    <mergeCell ref="B35:AZ35"/>
    <mergeCell ref="B37:Y39"/>
    <mergeCell ref="Z37:AB39"/>
    <mergeCell ref="AC37:AZ37"/>
    <mergeCell ref="AC38:AJ39"/>
    <mergeCell ref="AK38:AR39"/>
    <mergeCell ref="AS38:AZ39"/>
    <mergeCell ref="B31:Y31"/>
    <mergeCell ref="Z31:AB31"/>
    <mergeCell ref="B33:Y33"/>
    <mergeCell ref="Z33:AB33"/>
    <mergeCell ref="AC33:AJ33"/>
    <mergeCell ref="AK33:AR33"/>
    <mergeCell ref="AS33:AZ33"/>
    <mergeCell ref="B32:Y32"/>
    <mergeCell ref="Z32:AB32"/>
    <mergeCell ref="AK31:AR31"/>
    <mergeCell ref="AS31:AZ31"/>
    <mergeCell ref="AC31:AJ31"/>
    <mergeCell ref="B40:Y40"/>
    <mergeCell ref="Z40:AB40"/>
    <mergeCell ref="AC40:AJ40"/>
    <mergeCell ref="AK40:AR40"/>
    <mergeCell ref="AS40:AZ40"/>
    <mergeCell ref="B41:Y41"/>
    <mergeCell ref="Z41:AB41"/>
    <mergeCell ref="AC41:AJ41"/>
    <mergeCell ref="AK41:AR41"/>
    <mergeCell ref="AS41:AZ41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45:BF45"/>
    <mergeCell ref="B46:BF46"/>
    <mergeCell ref="B48:E49"/>
    <mergeCell ref="F48:M48"/>
    <mergeCell ref="N48:T48"/>
    <mergeCell ref="U48:W49"/>
    <mergeCell ref="X48:AA49"/>
    <mergeCell ref="AB48:AD49"/>
    <mergeCell ref="AE48:AH49"/>
    <mergeCell ref="AI48:AP48"/>
    <mergeCell ref="AQ48:AT49"/>
    <mergeCell ref="AU48:AV49"/>
    <mergeCell ref="AW48:AZ49"/>
    <mergeCell ref="F49:I49"/>
    <mergeCell ref="J49:M49"/>
    <mergeCell ref="N49:P49"/>
    <mergeCell ref="Q49:T49"/>
    <mergeCell ref="AI49:AL49"/>
    <mergeCell ref="AM49:AP49"/>
    <mergeCell ref="AW51:AZ51"/>
    <mergeCell ref="AU50:AV50"/>
    <mergeCell ref="AW50:AZ50"/>
    <mergeCell ref="B51:E51"/>
    <mergeCell ref="F51:I51"/>
    <mergeCell ref="J51:M51"/>
    <mergeCell ref="N51:P51"/>
    <mergeCell ref="Q51:T51"/>
    <mergeCell ref="U51:W51"/>
    <mergeCell ref="X51:AA51"/>
    <mergeCell ref="AB51:AD51"/>
    <mergeCell ref="X50:AA50"/>
    <mergeCell ref="AB50:AD50"/>
    <mergeCell ref="AE50:AH50"/>
    <mergeCell ref="AI50:AL50"/>
    <mergeCell ref="AM50:AP50"/>
    <mergeCell ref="AQ50:AT50"/>
    <mergeCell ref="B50:E50"/>
    <mergeCell ref="F50:I50"/>
    <mergeCell ref="J50:M50"/>
    <mergeCell ref="N50:P50"/>
    <mergeCell ref="Q50:T50"/>
    <mergeCell ref="U50:W50"/>
    <mergeCell ref="J52:M52"/>
    <mergeCell ref="N52:P52"/>
    <mergeCell ref="Q52:T52"/>
    <mergeCell ref="U52:W52"/>
    <mergeCell ref="AE51:AH51"/>
    <mergeCell ref="AI51:AL51"/>
    <mergeCell ref="AM51:AP51"/>
    <mergeCell ref="AQ51:AT51"/>
    <mergeCell ref="AU51:AV51"/>
    <mergeCell ref="AE53:AH53"/>
    <mergeCell ref="AI53:AL53"/>
    <mergeCell ref="AM53:AP53"/>
    <mergeCell ref="AQ53:AT53"/>
    <mergeCell ref="AU53:AV53"/>
    <mergeCell ref="AW53:AZ53"/>
    <mergeCell ref="AU52:AV52"/>
    <mergeCell ref="AW52:AZ52"/>
    <mergeCell ref="B53:E53"/>
    <mergeCell ref="F53:I53"/>
    <mergeCell ref="J53:M53"/>
    <mergeCell ref="N53:P53"/>
    <mergeCell ref="Q53:T53"/>
    <mergeCell ref="U53:W53"/>
    <mergeCell ref="X53:AA53"/>
    <mergeCell ref="AB53:AD53"/>
    <mergeCell ref="X52:AA52"/>
    <mergeCell ref="AB52:AD52"/>
    <mergeCell ref="AE52:AH52"/>
    <mergeCell ref="AI52:AL52"/>
    <mergeCell ref="AM52:AP52"/>
    <mergeCell ref="AQ52:AT52"/>
    <mergeCell ref="B52:E52"/>
    <mergeCell ref="F52:I52"/>
    <mergeCell ref="B55:BF55"/>
    <mergeCell ref="B57:E58"/>
    <mergeCell ref="F57:M57"/>
    <mergeCell ref="N57:T57"/>
    <mergeCell ref="U57:W58"/>
    <mergeCell ref="X57:AA58"/>
    <mergeCell ref="AB57:AD58"/>
    <mergeCell ref="AE57:AH58"/>
    <mergeCell ref="AI57:AP57"/>
    <mergeCell ref="AQ57:AT58"/>
    <mergeCell ref="J59:M59"/>
    <mergeCell ref="N59:P59"/>
    <mergeCell ref="Q59:T59"/>
    <mergeCell ref="U59:W59"/>
    <mergeCell ref="AU57:AV58"/>
    <mergeCell ref="AW57:AZ58"/>
    <mergeCell ref="F58:I58"/>
    <mergeCell ref="J58:M58"/>
    <mergeCell ref="N58:P58"/>
    <mergeCell ref="Q58:T58"/>
    <mergeCell ref="AI58:AL58"/>
    <mergeCell ref="AM58:AP58"/>
    <mergeCell ref="AE60:AH60"/>
    <mergeCell ref="AI60:AL60"/>
    <mergeCell ref="AM60:AP60"/>
    <mergeCell ref="AQ60:AT60"/>
    <mergeCell ref="AU60:AV60"/>
    <mergeCell ref="AW60:AZ60"/>
    <mergeCell ref="AU59:AV59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X59:AA59"/>
    <mergeCell ref="AB59:AD59"/>
    <mergeCell ref="AE59:AH59"/>
    <mergeCell ref="AI59:AL59"/>
    <mergeCell ref="AM59:AP59"/>
    <mergeCell ref="AQ59:AT59"/>
    <mergeCell ref="B59:E59"/>
    <mergeCell ref="F59:I59"/>
    <mergeCell ref="AE61:AH61"/>
    <mergeCell ref="AI61:AL61"/>
    <mergeCell ref="AM61:AP61"/>
    <mergeCell ref="AQ61:AT61"/>
    <mergeCell ref="AU61:AV61"/>
    <mergeCell ref="AW61:AZ61"/>
    <mergeCell ref="B61:E61"/>
    <mergeCell ref="F61:I61"/>
    <mergeCell ref="J61:M61"/>
    <mergeCell ref="N61:P61"/>
    <mergeCell ref="Q61:T61"/>
    <mergeCell ref="U61:W61"/>
    <mergeCell ref="X61:AA61"/>
    <mergeCell ref="AB61:AD61"/>
    <mergeCell ref="AU62:AV62"/>
    <mergeCell ref="AW62:AZ62"/>
    <mergeCell ref="B64:BF64"/>
    <mergeCell ref="B66:E67"/>
    <mergeCell ref="F66:M66"/>
    <mergeCell ref="N66:T66"/>
    <mergeCell ref="U66:W67"/>
    <mergeCell ref="X66:AA67"/>
    <mergeCell ref="AB66:AD67"/>
    <mergeCell ref="AE66:AH67"/>
    <mergeCell ref="X62:AA62"/>
    <mergeCell ref="AB62:AD62"/>
    <mergeCell ref="AE62:AH62"/>
    <mergeCell ref="AI62:AL62"/>
    <mergeCell ref="AM62:AP62"/>
    <mergeCell ref="AQ62:AT62"/>
    <mergeCell ref="B62:E62"/>
    <mergeCell ref="F62:I62"/>
    <mergeCell ref="J62:M62"/>
    <mergeCell ref="N62:P62"/>
    <mergeCell ref="Q62:T62"/>
    <mergeCell ref="U62:W62"/>
    <mergeCell ref="AI66:AP66"/>
    <mergeCell ref="AQ66:AT67"/>
    <mergeCell ref="AU66:AV67"/>
    <mergeCell ref="AW66:AZ67"/>
    <mergeCell ref="F67:I67"/>
    <mergeCell ref="J67:M67"/>
    <mergeCell ref="N67:P67"/>
    <mergeCell ref="Q67:T67"/>
    <mergeCell ref="AI67:AL67"/>
    <mergeCell ref="AM67:AP67"/>
    <mergeCell ref="AW69:AZ69"/>
    <mergeCell ref="AU68:AV68"/>
    <mergeCell ref="AW68:AZ68"/>
    <mergeCell ref="AE68:AH68"/>
    <mergeCell ref="AI68:AL68"/>
    <mergeCell ref="AM68:AP68"/>
    <mergeCell ref="AQ68:AT68"/>
    <mergeCell ref="B69:E69"/>
    <mergeCell ref="F69:I69"/>
    <mergeCell ref="J69:M69"/>
    <mergeCell ref="N69:P69"/>
    <mergeCell ref="Q69:T69"/>
    <mergeCell ref="U69:W69"/>
    <mergeCell ref="X69:AA69"/>
    <mergeCell ref="AB69:AD69"/>
    <mergeCell ref="X68:AA68"/>
    <mergeCell ref="AB68:AD68"/>
    <mergeCell ref="B68:E68"/>
    <mergeCell ref="F68:I68"/>
    <mergeCell ref="J68:M68"/>
    <mergeCell ref="N68:P68"/>
    <mergeCell ref="Q68:T68"/>
    <mergeCell ref="U68:W68"/>
    <mergeCell ref="J70:M70"/>
    <mergeCell ref="N70:P70"/>
    <mergeCell ref="Q70:T70"/>
    <mergeCell ref="U70:W70"/>
    <mergeCell ref="AE69:AH69"/>
    <mergeCell ref="AI69:AL69"/>
    <mergeCell ref="AM69:AP69"/>
    <mergeCell ref="AQ69:AT69"/>
    <mergeCell ref="AU69:AV69"/>
    <mergeCell ref="AE71:AH71"/>
    <mergeCell ref="AI71:AL71"/>
    <mergeCell ref="AM71:AP71"/>
    <mergeCell ref="AQ71:AT71"/>
    <mergeCell ref="AU71:AV71"/>
    <mergeCell ref="AW71:AZ71"/>
    <mergeCell ref="AU70:AV70"/>
    <mergeCell ref="AW70:AZ70"/>
    <mergeCell ref="B71:E71"/>
    <mergeCell ref="F71:I71"/>
    <mergeCell ref="J71:M71"/>
    <mergeCell ref="N71:P71"/>
    <mergeCell ref="Q71:T71"/>
    <mergeCell ref="U71:W71"/>
    <mergeCell ref="X71:AA71"/>
    <mergeCell ref="AB71:AD71"/>
    <mergeCell ref="X70:AA70"/>
    <mergeCell ref="AB70:AD70"/>
    <mergeCell ref="AE70:AH70"/>
    <mergeCell ref="AI70:AL70"/>
    <mergeCell ref="AM70:AP70"/>
    <mergeCell ref="AQ70:AT70"/>
    <mergeCell ref="B70:E70"/>
    <mergeCell ref="F70:I70"/>
    <mergeCell ref="AU72:AV72"/>
    <mergeCell ref="AW72:AZ72"/>
    <mergeCell ref="B74:AZ74"/>
    <mergeCell ref="B76:Q78"/>
    <mergeCell ref="R76:Y78"/>
    <mergeCell ref="Z76:AB78"/>
    <mergeCell ref="AC76:AZ76"/>
    <mergeCell ref="AC77:AJ78"/>
    <mergeCell ref="AK77:AR78"/>
    <mergeCell ref="AS77:AZ78"/>
    <mergeCell ref="X72:AA72"/>
    <mergeCell ref="AB72:AD72"/>
    <mergeCell ref="AE72:AH72"/>
    <mergeCell ref="AI72:AL72"/>
    <mergeCell ref="AM72:AP72"/>
    <mergeCell ref="AQ72:AT72"/>
    <mergeCell ref="B72:E72"/>
    <mergeCell ref="F72:I72"/>
    <mergeCell ref="J72:M72"/>
    <mergeCell ref="N72:P72"/>
    <mergeCell ref="Q72:T72"/>
    <mergeCell ref="U72:W72"/>
    <mergeCell ref="B80:Q80"/>
    <mergeCell ref="R80:Y80"/>
    <mergeCell ref="Z80:AB80"/>
    <mergeCell ref="AC80:AJ80"/>
    <mergeCell ref="AK80:AR80"/>
    <mergeCell ref="AS80:AZ80"/>
    <mergeCell ref="B79:Q79"/>
    <mergeCell ref="R79:Y79"/>
    <mergeCell ref="Z79:AB79"/>
    <mergeCell ref="AC79:AJ79"/>
    <mergeCell ref="AK79:AR79"/>
    <mergeCell ref="AS79:AZ79"/>
    <mergeCell ref="B82:Q82"/>
    <mergeCell ref="R82:Y82"/>
    <mergeCell ref="Z82:AB82"/>
    <mergeCell ref="AC82:AJ82"/>
    <mergeCell ref="AK82:AR82"/>
    <mergeCell ref="AS82:AZ82"/>
    <mergeCell ref="B81:Q81"/>
    <mergeCell ref="R81:Y81"/>
    <mergeCell ref="Z81:AB81"/>
    <mergeCell ref="AC81:AJ81"/>
    <mergeCell ref="AK81:AR81"/>
    <mergeCell ref="AS81:AZ81"/>
    <mergeCell ref="AS88:AV89"/>
    <mergeCell ref="AW88:AZ89"/>
    <mergeCell ref="B83:Y83"/>
    <mergeCell ref="Z83:AB83"/>
    <mergeCell ref="AC83:AJ83"/>
    <mergeCell ref="AK83:AR83"/>
    <mergeCell ref="AS83:AZ83"/>
    <mergeCell ref="B85:BF85"/>
    <mergeCell ref="B86:BF86"/>
    <mergeCell ref="B88:G89"/>
    <mergeCell ref="H88:K89"/>
    <mergeCell ref="L88:O89"/>
    <mergeCell ref="P88:T89"/>
    <mergeCell ref="U88:X89"/>
    <mergeCell ref="Y88:AF88"/>
    <mergeCell ref="AG88:AJ89"/>
    <mergeCell ref="AK88:AN89"/>
    <mergeCell ref="AO88:AR89"/>
    <mergeCell ref="Y89:AB89"/>
    <mergeCell ref="AC89:AF89"/>
    <mergeCell ref="AS90:AV90"/>
    <mergeCell ref="AW90:AZ90"/>
    <mergeCell ref="B90:G90"/>
    <mergeCell ref="H90:K90"/>
    <mergeCell ref="L90:O90"/>
    <mergeCell ref="P90:T90"/>
    <mergeCell ref="U90:X90"/>
    <mergeCell ref="Y90:AB90"/>
    <mergeCell ref="AC90:AF90"/>
    <mergeCell ref="AG90:AJ90"/>
    <mergeCell ref="AK90:AN90"/>
    <mergeCell ref="AO90:AR90"/>
    <mergeCell ref="AC91:AF91"/>
    <mergeCell ref="AG91:AJ91"/>
    <mergeCell ref="AK91:AN91"/>
    <mergeCell ref="AO91:AR91"/>
    <mergeCell ref="AS92:AV92"/>
    <mergeCell ref="AS91:AV91"/>
    <mergeCell ref="AW91:AZ91"/>
    <mergeCell ref="B91:G91"/>
    <mergeCell ref="H91:K91"/>
    <mergeCell ref="L91:O91"/>
    <mergeCell ref="P91:T91"/>
    <mergeCell ref="U91:X91"/>
    <mergeCell ref="Y91:AB91"/>
    <mergeCell ref="AW92:AZ92"/>
    <mergeCell ref="B92:G92"/>
    <mergeCell ref="H92:K92"/>
    <mergeCell ref="L92:O92"/>
    <mergeCell ref="P92:T92"/>
    <mergeCell ref="U92:X92"/>
    <mergeCell ref="Y92:AB92"/>
    <mergeCell ref="AC92:AF92"/>
    <mergeCell ref="AG92:AJ92"/>
    <mergeCell ref="AK92:AN92"/>
    <mergeCell ref="AO92:AR92"/>
    <mergeCell ref="AC95:AF95"/>
    <mergeCell ref="AG95:AJ95"/>
    <mergeCell ref="AK95:AN95"/>
    <mergeCell ref="AO95:AR95"/>
    <mergeCell ref="AS95:AV95"/>
    <mergeCell ref="AW95:AZ95"/>
    <mergeCell ref="B95:G95"/>
    <mergeCell ref="H95:K95"/>
    <mergeCell ref="L95:O95"/>
    <mergeCell ref="P95:T95"/>
    <mergeCell ref="U95:X95"/>
    <mergeCell ref="Y95:AB95"/>
    <mergeCell ref="AC96:AF96"/>
    <mergeCell ref="AG96:AJ96"/>
    <mergeCell ref="AK96:AN96"/>
    <mergeCell ref="AO96:AR96"/>
    <mergeCell ref="AS96:AV96"/>
    <mergeCell ref="AW96:AZ96"/>
    <mergeCell ref="B96:G96"/>
    <mergeCell ref="H96:K96"/>
    <mergeCell ref="L96:O96"/>
    <mergeCell ref="P96:T96"/>
    <mergeCell ref="U96:X96"/>
    <mergeCell ref="Y96:AB96"/>
    <mergeCell ref="B98:G100"/>
    <mergeCell ref="H98:K100"/>
    <mergeCell ref="L98:O100"/>
    <mergeCell ref="P98:AQ98"/>
    <mergeCell ref="AR98:AU100"/>
    <mergeCell ref="AV98:AW100"/>
    <mergeCell ref="AG100:AJ100"/>
    <mergeCell ref="AK100:AM100"/>
    <mergeCell ref="AN100:AQ100"/>
    <mergeCell ref="L101:O101"/>
    <mergeCell ref="P101:R101"/>
    <mergeCell ref="S101:V101"/>
    <mergeCell ref="W101:Y101"/>
    <mergeCell ref="AX98:AZ100"/>
    <mergeCell ref="P99:V99"/>
    <mergeCell ref="W99:AC99"/>
    <mergeCell ref="AD99:AJ99"/>
    <mergeCell ref="AK99:AQ99"/>
    <mergeCell ref="P100:R100"/>
    <mergeCell ref="S100:V100"/>
    <mergeCell ref="W100:Y100"/>
    <mergeCell ref="Z100:AC100"/>
    <mergeCell ref="AD100:AF100"/>
    <mergeCell ref="AG102:AJ102"/>
    <mergeCell ref="AK102:AM102"/>
    <mergeCell ref="AN102:AQ102"/>
    <mergeCell ref="AR102:AU102"/>
    <mergeCell ref="AV102:AW102"/>
    <mergeCell ref="AX102:AZ102"/>
    <mergeCell ref="AV101:AW101"/>
    <mergeCell ref="AX101:AZ101"/>
    <mergeCell ref="B102:G102"/>
    <mergeCell ref="H102:K102"/>
    <mergeCell ref="L102:O102"/>
    <mergeCell ref="P102:R102"/>
    <mergeCell ref="S102:V102"/>
    <mergeCell ref="W102:Y102"/>
    <mergeCell ref="Z102:AC102"/>
    <mergeCell ref="AD102:AF102"/>
    <mergeCell ref="Z101:AC101"/>
    <mergeCell ref="AD101:AF101"/>
    <mergeCell ref="AG101:AJ101"/>
    <mergeCell ref="AK101:AM101"/>
    <mergeCell ref="AN101:AQ101"/>
    <mergeCell ref="AR101:AU101"/>
    <mergeCell ref="B101:G101"/>
    <mergeCell ref="H101:K101"/>
    <mergeCell ref="AX104:AZ104"/>
    <mergeCell ref="AV103:AW103"/>
    <mergeCell ref="AX103:AZ103"/>
    <mergeCell ref="B104:G104"/>
    <mergeCell ref="H104:K104"/>
    <mergeCell ref="L104:O104"/>
    <mergeCell ref="P104:R104"/>
    <mergeCell ref="S104:V104"/>
    <mergeCell ref="W104:Y104"/>
    <mergeCell ref="Z104:AC104"/>
    <mergeCell ref="AD104:AF104"/>
    <mergeCell ref="Z103:AC103"/>
    <mergeCell ref="AD103:AF103"/>
    <mergeCell ref="AG103:AJ103"/>
    <mergeCell ref="AK103:AM103"/>
    <mergeCell ref="AN103:AQ103"/>
    <mergeCell ref="AR103:AU103"/>
    <mergeCell ref="B103:G103"/>
    <mergeCell ref="H103:K103"/>
    <mergeCell ref="L103:O103"/>
    <mergeCell ref="P103:R103"/>
    <mergeCell ref="S103:V103"/>
    <mergeCell ref="W103:Y103"/>
    <mergeCell ref="L105:O105"/>
    <mergeCell ref="P105:R105"/>
    <mergeCell ref="S105:V105"/>
    <mergeCell ref="W105:Y105"/>
    <mergeCell ref="AG104:AJ104"/>
    <mergeCell ref="AK104:AM104"/>
    <mergeCell ref="AN104:AQ104"/>
    <mergeCell ref="AR104:AU104"/>
    <mergeCell ref="AV104:AW104"/>
    <mergeCell ref="AK109:AN110"/>
    <mergeCell ref="AO109:AR110"/>
    <mergeCell ref="AS109:AV110"/>
    <mergeCell ref="AW109:AZ110"/>
    <mergeCell ref="Y110:AB110"/>
    <mergeCell ref="AC110:AF110"/>
    <mergeCell ref="AV105:AW105"/>
    <mergeCell ref="AX105:AZ105"/>
    <mergeCell ref="B107:BF107"/>
    <mergeCell ref="B109:G110"/>
    <mergeCell ref="H109:K110"/>
    <mergeCell ref="L109:O110"/>
    <mergeCell ref="P109:T110"/>
    <mergeCell ref="U109:X110"/>
    <mergeCell ref="Y109:AF109"/>
    <mergeCell ref="AG109:AJ110"/>
    <mergeCell ref="Z105:AC105"/>
    <mergeCell ref="AD105:AF105"/>
    <mergeCell ref="AG105:AJ105"/>
    <mergeCell ref="AK105:AM105"/>
    <mergeCell ref="AN105:AQ105"/>
    <mergeCell ref="AR105:AU105"/>
    <mergeCell ref="B105:G105"/>
    <mergeCell ref="H105:K105"/>
    <mergeCell ref="AC111:AF111"/>
    <mergeCell ref="AG111:AJ111"/>
    <mergeCell ref="AK111:AN111"/>
    <mergeCell ref="AO111:AR111"/>
    <mergeCell ref="AS111:AV111"/>
    <mergeCell ref="AW111:AZ111"/>
    <mergeCell ref="B111:G111"/>
    <mergeCell ref="H111:K111"/>
    <mergeCell ref="L111:O111"/>
    <mergeCell ref="P111:T111"/>
    <mergeCell ref="U111:X111"/>
    <mergeCell ref="Y111:AB111"/>
    <mergeCell ref="AC112:AF112"/>
    <mergeCell ref="AG112:AJ112"/>
    <mergeCell ref="AK112:AN112"/>
    <mergeCell ref="AO112:AR112"/>
    <mergeCell ref="AS112:AV112"/>
    <mergeCell ref="AW112:AZ112"/>
    <mergeCell ref="B112:G112"/>
    <mergeCell ref="H112:K112"/>
    <mergeCell ref="L112:O112"/>
    <mergeCell ref="P112:T112"/>
    <mergeCell ref="U112:X112"/>
    <mergeCell ref="Y112:AB112"/>
    <mergeCell ref="AC115:AF115"/>
    <mergeCell ref="AG115:AJ115"/>
    <mergeCell ref="AK115:AN115"/>
    <mergeCell ref="AO115:AR115"/>
    <mergeCell ref="AS115:AV115"/>
    <mergeCell ref="AW115:AZ115"/>
    <mergeCell ref="B115:G115"/>
    <mergeCell ref="H115:K115"/>
    <mergeCell ref="L115:O115"/>
    <mergeCell ref="P115:T115"/>
    <mergeCell ref="U115:X115"/>
    <mergeCell ref="Y115:AB115"/>
    <mergeCell ref="AC116:AF116"/>
    <mergeCell ref="AG116:AJ116"/>
    <mergeCell ref="AK116:AN116"/>
    <mergeCell ref="AO116:AR116"/>
    <mergeCell ref="AS116:AV116"/>
    <mergeCell ref="AW116:AZ116"/>
    <mergeCell ref="B116:G116"/>
    <mergeCell ref="H116:K116"/>
    <mergeCell ref="L116:O116"/>
    <mergeCell ref="P116:T116"/>
    <mergeCell ref="U116:X116"/>
    <mergeCell ref="Y116:AB116"/>
    <mergeCell ref="AC117:AF117"/>
    <mergeCell ref="AG117:AJ117"/>
    <mergeCell ref="AK117:AN117"/>
    <mergeCell ref="AO117:AR117"/>
    <mergeCell ref="AS117:AV117"/>
    <mergeCell ref="AW117:AZ117"/>
    <mergeCell ref="B117:G117"/>
    <mergeCell ref="H117:K117"/>
    <mergeCell ref="L117:O117"/>
    <mergeCell ref="P117:T117"/>
    <mergeCell ref="U117:X117"/>
    <mergeCell ref="Y117:AB117"/>
    <mergeCell ref="B119:G121"/>
    <mergeCell ref="H119:K121"/>
    <mergeCell ref="L119:O121"/>
    <mergeCell ref="P119:AQ119"/>
    <mergeCell ref="AR119:AU121"/>
    <mergeCell ref="AV119:AW121"/>
    <mergeCell ref="AG121:AJ121"/>
    <mergeCell ref="AK121:AM121"/>
    <mergeCell ref="AN121:AQ121"/>
    <mergeCell ref="L122:O122"/>
    <mergeCell ref="P122:R122"/>
    <mergeCell ref="S122:V122"/>
    <mergeCell ref="W122:Y122"/>
    <mergeCell ref="AX119:AZ121"/>
    <mergeCell ref="P120:V120"/>
    <mergeCell ref="W120:AC120"/>
    <mergeCell ref="AD120:AJ120"/>
    <mergeCell ref="AK120:AQ120"/>
    <mergeCell ref="P121:R121"/>
    <mergeCell ref="S121:V121"/>
    <mergeCell ref="W121:Y121"/>
    <mergeCell ref="Z121:AC121"/>
    <mergeCell ref="AD121:AF121"/>
    <mergeCell ref="AG123:AJ123"/>
    <mergeCell ref="AK123:AM123"/>
    <mergeCell ref="AN123:AQ123"/>
    <mergeCell ref="AR123:AU123"/>
    <mergeCell ref="AV123:AW123"/>
    <mergeCell ref="AX123:AZ123"/>
    <mergeCell ref="AV122:AW122"/>
    <mergeCell ref="AX122:AZ122"/>
    <mergeCell ref="B123:G123"/>
    <mergeCell ref="H123:K123"/>
    <mergeCell ref="L123:O123"/>
    <mergeCell ref="P123:R123"/>
    <mergeCell ref="S123:V123"/>
    <mergeCell ref="W123:Y123"/>
    <mergeCell ref="Z123:AC123"/>
    <mergeCell ref="AD123:AF123"/>
    <mergeCell ref="Z122:AC122"/>
    <mergeCell ref="AD122:AF122"/>
    <mergeCell ref="AG122:AJ122"/>
    <mergeCell ref="AK122:AM122"/>
    <mergeCell ref="AN122:AQ122"/>
    <mergeCell ref="AR122:AU122"/>
    <mergeCell ref="B122:G122"/>
    <mergeCell ref="H122:K122"/>
    <mergeCell ref="AX125:AZ125"/>
    <mergeCell ref="AV124:AW124"/>
    <mergeCell ref="AX124:AZ124"/>
    <mergeCell ref="B125:G125"/>
    <mergeCell ref="H125:K125"/>
    <mergeCell ref="L125:O125"/>
    <mergeCell ref="P125:R125"/>
    <mergeCell ref="S125:V125"/>
    <mergeCell ref="W125:Y125"/>
    <mergeCell ref="Z125:AC125"/>
    <mergeCell ref="AD125:AF125"/>
    <mergeCell ref="Z124:AC124"/>
    <mergeCell ref="AD124:AF124"/>
    <mergeCell ref="AG124:AJ124"/>
    <mergeCell ref="AK124:AM124"/>
    <mergeCell ref="AN124:AQ124"/>
    <mergeCell ref="AR124:AU124"/>
    <mergeCell ref="B124:G124"/>
    <mergeCell ref="H124:K124"/>
    <mergeCell ref="L124:O124"/>
    <mergeCell ref="P124:R124"/>
    <mergeCell ref="S124:V124"/>
    <mergeCell ref="W124:Y124"/>
    <mergeCell ref="L126:O126"/>
    <mergeCell ref="P126:R126"/>
    <mergeCell ref="S126:V126"/>
    <mergeCell ref="W126:Y126"/>
    <mergeCell ref="AG125:AJ125"/>
    <mergeCell ref="AK125:AM125"/>
    <mergeCell ref="AN125:AQ125"/>
    <mergeCell ref="AR125:AU125"/>
    <mergeCell ref="AV125:AW125"/>
    <mergeCell ref="AK130:AN131"/>
    <mergeCell ref="AO130:AR131"/>
    <mergeCell ref="AS130:AV131"/>
    <mergeCell ref="AW130:AZ131"/>
    <mergeCell ref="Y131:AB131"/>
    <mergeCell ref="AC131:AF131"/>
    <mergeCell ref="AV126:AW126"/>
    <mergeCell ref="AX126:AZ126"/>
    <mergeCell ref="B128:BF128"/>
    <mergeCell ref="B130:G131"/>
    <mergeCell ref="H130:K131"/>
    <mergeCell ref="L130:O131"/>
    <mergeCell ref="P130:T131"/>
    <mergeCell ref="U130:X131"/>
    <mergeCell ref="Y130:AF130"/>
    <mergeCell ref="AG130:AJ131"/>
    <mergeCell ref="Z126:AC126"/>
    <mergeCell ref="AD126:AF126"/>
    <mergeCell ref="AG126:AJ126"/>
    <mergeCell ref="AK126:AM126"/>
    <mergeCell ref="AN126:AQ126"/>
    <mergeCell ref="AR126:AU126"/>
    <mergeCell ref="B126:G126"/>
    <mergeCell ref="H126:K126"/>
    <mergeCell ref="AC132:AF132"/>
    <mergeCell ref="AG132:AJ132"/>
    <mergeCell ref="AK132:AN132"/>
    <mergeCell ref="AO132:AR132"/>
    <mergeCell ref="AS132:AV132"/>
    <mergeCell ref="AW132:AZ132"/>
    <mergeCell ref="B132:G132"/>
    <mergeCell ref="H132:K132"/>
    <mergeCell ref="L132:O132"/>
    <mergeCell ref="P132:T132"/>
    <mergeCell ref="U132:X132"/>
    <mergeCell ref="Y132:AB132"/>
    <mergeCell ref="AC133:AF133"/>
    <mergeCell ref="AG133:AJ133"/>
    <mergeCell ref="AK133:AN133"/>
    <mergeCell ref="AO133:AR133"/>
    <mergeCell ref="AS133:AV133"/>
    <mergeCell ref="AW133:AZ133"/>
    <mergeCell ref="B133:G133"/>
    <mergeCell ref="H133:K133"/>
    <mergeCell ref="L133:O133"/>
    <mergeCell ref="P133:T133"/>
    <mergeCell ref="U133:X133"/>
    <mergeCell ref="Y133:AB133"/>
    <mergeCell ref="AC136:AF136"/>
    <mergeCell ref="AG136:AJ136"/>
    <mergeCell ref="AK136:AN136"/>
    <mergeCell ref="AO136:AR136"/>
    <mergeCell ref="AS136:AV136"/>
    <mergeCell ref="AW136:AZ136"/>
    <mergeCell ref="B136:G136"/>
    <mergeCell ref="H136:K136"/>
    <mergeCell ref="L136:O136"/>
    <mergeCell ref="P136:T136"/>
    <mergeCell ref="U136:X136"/>
    <mergeCell ref="Y136:AB136"/>
    <mergeCell ref="AC137:AF137"/>
    <mergeCell ref="AG137:AJ137"/>
    <mergeCell ref="AK137:AN137"/>
    <mergeCell ref="AO137:AR137"/>
    <mergeCell ref="AS137:AV137"/>
    <mergeCell ref="AW137:AZ137"/>
    <mergeCell ref="B137:G137"/>
    <mergeCell ref="H137:K137"/>
    <mergeCell ref="L137:O137"/>
    <mergeCell ref="P137:T137"/>
    <mergeCell ref="U137:X137"/>
    <mergeCell ref="Y137:AB137"/>
    <mergeCell ref="AC138:AF138"/>
    <mergeCell ref="AG138:AJ138"/>
    <mergeCell ref="AK138:AN138"/>
    <mergeCell ref="AO138:AR138"/>
    <mergeCell ref="AS138:AV138"/>
    <mergeCell ref="AW138:AZ138"/>
    <mergeCell ref="B138:G138"/>
    <mergeCell ref="H138:K138"/>
    <mergeCell ref="L138:O138"/>
    <mergeCell ref="P138:T138"/>
    <mergeCell ref="U138:X138"/>
    <mergeCell ref="Y138:AB138"/>
    <mergeCell ref="B140:G142"/>
    <mergeCell ref="H140:K142"/>
    <mergeCell ref="L140:O142"/>
    <mergeCell ref="P140:AQ140"/>
    <mergeCell ref="AR140:AU142"/>
    <mergeCell ref="AV140:AW142"/>
    <mergeCell ref="AG142:AJ142"/>
    <mergeCell ref="AK142:AM142"/>
    <mergeCell ref="AN142:AQ142"/>
    <mergeCell ref="L143:O143"/>
    <mergeCell ref="P143:R143"/>
    <mergeCell ref="S143:V143"/>
    <mergeCell ref="W143:Y143"/>
    <mergeCell ref="AX140:AZ142"/>
    <mergeCell ref="P141:V141"/>
    <mergeCell ref="W141:AC141"/>
    <mergeCell ref="AD141:AJ141"/>
    <mergeCell ref="AK141:AQ141"/>
    <mergeCell ref="P142:R142"/>
    <mergeCell ref="S142:V142"/>
    <mergeCell ref="W142:Y142"/>
    <mergeCell ref="Z142:AC142"/>
    <mergeCell ref="AD142:AF142"/>
    <mergeCell ref="AG144:AJ144"/>
    <mergeCell ref="AK144:AM144"/>
    <mergeCell ref="AN144:AQ144"/>
    <mergeCell ref="AR144:AU144"/>
    <mergeCell ref="AV144:AW144"/>
    <mergeCell ref="AX144:AZ144"/>
    <mergeCell ref="AV143:AW143"/>
    <mergeCell ref="AX143:AZ143"/>
    <mergeCell ref="B144:G144"/>
    <mergeCell ref="H144:K144"/>
    <mergeCell ref="L144:O144"/>
    <mergeCell ref="P144:R144"/>
    <mergeCell ref="S144:V144"/>
    <mergeCell ref="W144:Y144"/>
    <mergeCell ref="Z144:AC144"/>
    <mergeCell ref="AD144:AF144"/>
    <mergeCell ref="Z143:AC143"/>
    <mergeCell ref="AD143:AF143"/>
    <mergeCell ref="AG143:AJ143"/>
    <mergeCell ref="AK143:AM143"/>
    <mergeCell ref="AN143:AQ143"/>
    <mergeCell ref="AR143:AU143"/>
    <mergeCell ref="B143:G143"/>
    <mergeCell ref="H143:K143"/>
    <mergeCell ref="B148:G148"/>
    <mergeCell ref="H148:K148"/>
    <mergeCell ref="L148:O148"/>
    <mergeCell ref="P148:R148"/>
    <mergeCell ref="S148:V148"/>
    <mergeCell ref="W148:Y148"/>
    <mergeCell ref="Z148:AC148"/>
    <mergeCell ref="AD148:AF148"/>
    <mergeCell ref="Z145:AC145"/>
    <mergeCell ref="AD145:AF145"/>
    <mergeCell ref="B145:G145"/>
    <mergeCell ref="H145:K145"/>
    <mergeCell ref="L145:O145"/>
    <mergeCell ref="P145:R145"/>
    <mergeCell ref="S145:V145"/>
    <mergeCell ref="W145:Y145"/>
    <mergeCell ref="AG148:AJ148"/>
    <mergeCell ref="AK148:AM148"/>
    <mergeCell ref="AN148:AQ148"/>
    <mergeCell ref="AR148:AU148"/>
    <mergeCell ref="AV148:AW148"/>
    <mergeCell ref="AX148:AZ148"/>
    <mergeCell ref="AV145:AW145"/>
    <mergeCell ref="AX145:AZ145"/>
    <mergeCell ref="AG145:AJ145"/>
    <mergeCell ref="AK145:AM145"/>
    <mergeCell ref="AN145:AQ145"/>
    <mergeCell ref="AR145:AU145"/>
    <mergeCell ref="AQ155:AZ155"/>
    <mergeCell ref="AV149:AW149"/>
    <mergeCell ref="AX149:AZ149"/>
    <mergeCell ref="C152:H152"/>
    <mergeCell ref="J152:Y152"/>
    <mergeCell ref="AB152:AH152"/>
    <mergeCell ref="AK152:AZ152"/>
    <mergeCell ref="Z149:AC149"/>
    <mergeCell ref="AD149:AF149"/>
    <mergeCell ref="AG149:AJ149"/>
    <mergeCell ref="AK149:AM149"/>
    <mergeCell ref="AN149:AQ149"/>
    <mergeCell ref="AR149:AU149"/>
    <mergeCell ref="B149:G149"/>
    <mergeCell ref="H149:K149"/>
    <mergeCell ref="L149:O149"/>
    <mergeCell ref="P149:R149"/>
    <mergeCell ref="S149:V149"/>
    <mergeCell ref="W149:Y149"/>
    <mergeCell ref="B21:Y21"/>
    <mergeCell ref="Z21:AB21"/>
    <mergeCell ref="B23:AZ23"/>
    <mergeCell ref="B22:Y22"/>
    <mergeCell ref="Z22:AB22"/>
    <mergeCell ref="AC22:AJ22"/>
    <mergeCell ref="AK22:AR22"/>
    <mergeCell ref="D159:E159"/>
    <mergeCell ref="H159:M159"/>
    <mergeCell ref="Q159:R159"/>
    <mergeCell ref="C156:H156"/>
    <mergeCell ref="J156:Y156"/>
    <mergeCell ref="AB156:AN156"/>
    <mergeCell ref="AQ156:AZ156"/>
    <mergeCell ref="D158:E158"/>
    <mergeCell ref="H158:M158"/>
    <mergeCell ref="Q158:R158"/>
    <mergeCell ref="C153:H153"/>
    <mergeCell ref="J153:Y153"/>
    <mergeCell ref="AB153:AH153"/>
    <mergeCell ref="AK153:AZ153"/>
    <mergeCell ref="C155:H155"/>
    <mergeCell ref="J155:Y155"/>
    <mergeCell ref="AB155:AN155"/>
    <mergeCell ref="B30:Y30"/>
    <mergeCell ref="Z30:AB30"/>
    <mergeCell ref="AK29:AR29"/>
    <mergeCell ref="AS29:AZ29"/>
    <mergeCell ref="B25:AZ25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30:AR30"/>
    <mergeCell ref="AS30:AZ30"/>
    <mergeCell ref="AC30:AJ30"/>
    <mergeCell ref="AC21:AJ21"/>
    <mergeCell ref="AK21:AR21"/>
    <mergeCell ref="AS21:AZ21"/>
    <mergeCell ref="AS22:AZ22"/>
    <mergeCell ref="AG93:AJ93"/>
    <mergeCell ref="AW93:AZ93"/>
    <mergeCell ref="B113:G113"/>
    <mergeCell ref="B114:G114"/>
    <mergeCell ref="H113:K113"/>
    <mergeCell ref="H114:K114"/>
    <mergeCell ref="L113:O113"/>
    <mergeCell ref="L114:O114"/>
    <mergeCell ref="P113:T113"/>
    <mergeCell ref="P114:T114"/>
    <mergeCell ref="U113:X113"/>
    <mergeCell ref="U114:X114"/>
    <mergeCell ref="Y113:AB113"/>
    <mergeCell ref="Y114:AB114"/>
    <mergeCell ref="AC113:AF113"/>
    <mergeCell ref="AC114:AF114"/>
    <mergeCell ref="AG113:AJ113"/>
    <mergeCell ref="AG114:AJ114"/>
    <mergeCell ref="AK113:AN113"/>
    <mergeCell ref="AK114:AN114"/>
    <mergeCell ref="AO113:AR113"/>
    <mergeCell ref="AO114:AR114"/>
    <mergeCell ref="AS113:AV113"/>
    <mergeCell ref="AS114:AV114"/>
    <mergeCell ref="AW113:AZ113"/>
    <mergeCell ref="AW114:AZ114"/>
    <mergeCell ref="B146:G146"/>
    <mergeCell ref="B147:G147"/>
    <mergeCell ref="H146:K146"/>
    <mergeCell ref="H147:K147"/>
    <mergeCell ref="L146:O146"/>
    <mergeCell ref="L147:O147"/>
    <mergeCell ref="P146:R146"/>
    <mergeCell ref="P147:R147"/>
    <mergeCell ref="S146:V146"/>
    <mergeCell ref="S147:V147"/>
    <mergeCell ref="W146:Y146"/>
    <mergeCell ref="W147:Y147"/>
    <mergeCell ref="Z146:AC146"/>
    <mergeCell ref="Z147:AC147"/>
    <mergeCell ref="AD146:AF146"/>
    <mergeCell ref="AD147:AF147"/>
    <mergeCell ref="B134:G134"/>
    <mergeCell ref="B135:G135"/>
    <mergeCell ref="AK134:AN134"/>
    <mergeCell ref="AK135:AN135"/>
    <mergeCell ref="AO134:AR134"/>
    <mergeCell ref="AO135:AR135"/>
    <mergeCell ref="AW134:AZ134"/>
    <mergeCell ref="AW135:AZ135"/>
    <mergeCell ref="H134:K134"/>
    <mergeCell ref="H135:K135"/>
    <mergeCell ref="L134:O134"/>
    <mergeCell ref="L135:O135"/>
    <mergeCell ref="P134:T134"/>
    <mergeCell ref="P135:T135"/>
    <mergeCell ref="U134:X134"/>
    <mergeCell ref="U135:X135"/>
    <mergeCell ref="AG134:AJ134"/>
    <mergeCell ref="AG135:AJ135"/>
  </mergeCells>
  <pageMargins left="0.70866141732283472" right="0.39370078740157483" top="0.74803149606299213" bottom="0.74803149606299213" header="0.31496062992125984" footer="0"/>
  <pageSetup paperSize="8" scale="44" orientation="portrait" r:id="rId1"/>
  <rowBreaks count="4" manualBreakCount="4">
    <brk id="34" max="52" man="1"/>
    <brk id="54" max="52" man="1"/>
    <brk id="73" max="52" man="1"/>
    <brk id="106" max="5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BM235"/>
  <sheetViews>
    <sheetView topLeftCell="A154" zoomScaleNormal="100" zoomScaleSheetLayoutView="100" workbookViewId="0">
      <selection activeCell="AC139" sqref="AC139:AE139"/>
    </sheetView>
  </sheetViews>
  <sheetFormatPr defaultColWidth="0.85546875" defaultRowHeight="15" x14ac:dyDescent="0.25"/>
  <cols>
    <col min="1" max="52" width="3.85546875" style="95" customWidth="1"/>
    <col min="53" max="53" width="0.85546875" style="95"/>
    <col min="54" max="16384" width="0.85546875" style="40"/>
  </cols>
  <sheetData>
    <row r="1" spans="1:53" ht="50.1" customHeight="1" x14ac:dyDescent="0.25">
      <c r="A1" s="888" t="s">
        <v>829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136"/>
    </row>
    <row r="2" spans="1:53" s="41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53" ht="15" customHeight="1" x14ac:dyDescent="0.25">
      <c r="A3" s="889" t="s">
        <v>351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90" t="s">
        <v>592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137"/>
    </row>
    <row r="4" spans="1:53" ht="1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891" t="s">
        <v>574</v>
      </c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891"/>
      <c r="AT4" s="891"/>
      <c r="AU4" s="891"/>
      <c r="AV4" s="891"/>
      <c r="AW4" s="891"/>
      <c r="AX4" s="891"/>
      <c r="AY4" s="891"/>
      <c r="AZ4" s="891"/>
      <c r="BA4" s="93"/>
    </row>
    <row r="5" spans="1:53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474" t="s">
        <v>1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162"/>
    </row>
    <row r="6" spans="1:53" s="41" customFormat="1" ht="1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 t="s">
        <v>317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s="35" customFormat="1" ht="15" customHeight="1" x14ac:dyDescent="0.25">
      <c r="A7" s="467" t="s">
        <v>547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73" t="s">
        <v>684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5"/>
    </row>
    <row r="8" spans="1:53" s="35" customFormat="1" ht="15" customHeight="1" x14ac:dyDescent="0.2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O8" s="138"/>
      <c r="P8" s="474" t="s">
        <v>548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5"/>
    </row>
    <row r="9" spans="1:53" ht="15" customHeight="1" x14ac:dyDescent="0.25"/>
    <row r="10" spans="1:53" s="43" customFormat="1" x14ac:dyDescent="0.25">
      <c r="A10" s="98"/>
      <c r="B10" s="892" t="s">
        <v>136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97"/>
      <c r="AU10" s="97"/>
      <c r="AV10" s="97"/>
      <c r="AW10" s="97"/>
      <c r="AX10" s="97"/>
      <c r="AY10" s="97"/>
      <c r="AZ10" s="97"/>
      <c r="BA10" s="98"/>
    </row>
    <row r="11" spans="1:53" s="43" customFormat="1" ht="8.1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</row>
    <row r="12" spans="1:53" s="43" customFormat="1" ht="24.95" customHeight="1" x14ac:dyDescent="0.25">
      <c r="A12" s="98"/>
      <c r="B12" s="401" t="s">
        <v>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0" t="s">
        <v>72</v>
      </c>
      <c r="AA12" s="401"/>
      <c r="AB12" s="402"/>
      <c r="AC12" s="383" t="s">
        <v>5</v>
      </c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98"/>
    </row>
    <row r="13" spans="1:53" s="43" customFormat="1" ht="24.95" customHeight="1" x14ac:dyDescent="0.25">
      <c r="A13" s="98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4"/>
      <c r="Z13" s="455"/>
      <c r="AA13" s="453"/>
      <c r="AB13" s="454"/>
      <c r="AC13" s="400" t="s">
        <v>815</v>
      </c>
      <c r="AD13" s="401"/>
      <c r="AE13" s="401"/>
      <c r="AF13" s="401"/>
      <c r="AG13" s="401"/>
      <c r="AH13" s="401"/>
      <c r="AI13" s="401"/>
      <c r="AJ13" s="402"/>
      <c r="AK13" s="456" t="s">
        <v>816</v>
      </c>
      <c r="AL13" s="456"/>
      <c r="AM13" s="456"/>
      <c r="AN13" s="456"/>
      <c r="AO13" s="456"/>
      <c r="AP13" s="456"/>
      <c r="AQ13" s="456"/>
      <c r="AR13" s="456"/>
      <c r="AS13" s="401" t="s">
        <v>817</v>
      </c>
      <c r="AT13" s="401"/>
      <c r="AU13" s="401"/>
      <c r="AV13" s="401"/>
      <c r="AW13" s="401"/>
      <c r="AX13" s="401"/>
      <c r="AY13" s="401"/>
      <c r="AZ13" s="401"/>
      <c r="BA13" s="98"/>
    </row>
    <row r="14" spans="1:53" s="43" customFormat="1" ht="24.95" customHeight="1" x14ac:dyDescent="0.25">
      <c r="A14" s="98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5"/>
      <c r="AA14" s="404"/>
      <c r="AB14" s="406"/>
      <c r="AC14" s="405"/>
      <c r="AD14" s="404"/>
      <c r="AE14" s="404"/>
      <c r="AF14" s="404"/>
      <c r="AG14" s="404"/>
      <c r="AH14" s="404"/>
      <c r="AI14" s="404"/>
      <c r="AJ14" s="406"/>
      <c r="AK14" s="456"/>
      <c r="AL14" s="456"/>
      <c r="AM14" s="456"/>
      <c r="AN14" s="456"/>
      <c r="AO14" s="456"/>
      <c r="AP14" s="456"/>
      <c r="AQ14" s="456"/>
      <c r="AR14" s="456"/>
      <c r="AS14" s="404"/>
      <c r="AT14" s="404"/>
      <c r="AU14" s="404"/>
      <c r="AV14" s="404"/>
      <c r="AW14" s="404"/>
      <c r="AX14" s="404"/>
      <c r="AY14" s="404"/>
      <c r="AZ14" s="404"/>
      <c r="BA14" s="98"/>
    </row>
    <row r="15" spans="1:53" s="58" customFormat="1" ht="15" customHeight="1" x14ac:dyDescent="0.25">
      <c r="A15" s="159"/>
      <c r="B15" s="933">
        <v>1</v>
      </c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4"/>
      <c r="Z15" s="935" t="s">
        <v>75</v>
      </c>
      <c r="AA15" s="933"/>
      <c r="AB15" s="934"/>
      <c r="AC15" s="935" t="s">
        <v>9</v>
      </c>
      <c r="AD15" s="933"/>
      <c r="AE15" s="933"/>
      <c r="AF15" s="933"/>
      <c r="AG15" s="933"/>
      <c r="AH15" s="933"/>
      <c r="AI15" s="933"/>
      <c r="AJ15" s="934"/>
      <c r="AK15" s="935" t="s">
        <v>10</v>
      </c>
      <c r="AL15" s="933"/>
      <c r="AM15" s="933"/>
      <c r="AN15" s="933"/>
      <c r="AO15" s="933"/>
      <c r="AP15" s="933"/>
      <c r="AQ15" s="933"/>
      <c r="AR15" s="934"/>
      <c r="AS15" s="935" t="s">
        <v>11</v>
      </c>
      <c r="AT15" s="933"/>
      <c r="AU15" s="933"/>
      <c r="AV15" s="933"/>
      <c r="AW15" s="933"/>
      <c r="AX15" s="933"/>
      <c r="AY15" s="933"/>
      <c r="AZ15" s="933"/>
      <c r="BA15" s="161"/>
    </row>
    <row r="16" spans="1:53" s="58" customFormat="1" ht="15" hidden="1" customHeight="1" x14ac:dyDescent="0.25">
      <c r="A16" s="159"/>
      <c r="B16" s="740" t="s">
        <v>460</v>
      </c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887"/>
      <c r="Z16" s="439" t="s">
        <v>221</v>
      </c>
      <c r="AA16" s="440"/>
      <c r="AB16" s="44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2"/>
      <c r="BA16" s="161"/>
    </row>
    <row r="17" spans="1:54" s="58" customFormat="1" ht="15" hidden="1" customHeight="1" x14ac:dyDescent="0.25">
      <c r="A17" s="159"/>
      <c r="B17" s="737" t="s">
        <v>461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9"/>
      <c r="Z17" s="417" t="s">
        <v>224</v>
      </c>
      <c r="AA17" s="418"/>
      <c r="AB17" s="419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588"/>
      <c r="BA17" s="161"/>
    </row>
    <row r="18" spans="1:54" s="43" customFormat="1" x14ac:dyDescent="0.25">
      <c r="A18" s="98"/>
      <c r="B18" s="957" t="s">
        <v>533</v>
      </c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58"/>
      <c r="V18" s="958"/>
      <c r="W18" s="958"/>
      <c r="X18" s="958"/>
      <c r="Y18" s="959"/>
      <c r="Z18" s="417" t="s">
        <v>237</v>
      </c>
      <c r="AA18" s="418"/>
      <c r="AB18" s="419"/>
      <c r="AC18" s="723">
        <v>55000</v>
      </c>
      <c r="AD18" s="723"/>
      <c r="AE18" s="723"/>
      <c r="AF18" s="723"/>
      <c r="AG18" s="723"/>
      <c r="AH18" s="723"/>
      <c r="AI18" s="723"/>
      <c r="AJ18" s="723"/>
      <c r="AK18" s="723">
        <v>0</v>
      </c>
      <c r="AL18" s="723"/>
      <c r="AM18" s="723"/>
      <c r="AN18" s="723"/>
      <c r="AO18" s="723"/>
      <c r="AP18" s="723"/>
      <c r="AQ18" s="723"/>
      <c r="AR18" s="723"/>
      <c r="AS18" s="723">
        <v>0</v>
      </c>
      <c r="AT18" s="723"/>
      <c r="AU18" s="723"/>
      <c r="AV18" s="723"/>
      <c r="AW18" s="723"/>
      <c r="AX18" s="723"/>
      <c r="AY18" s="723"/>
      <c r="AZ18" s="893"/>
      <c r="BA18" s="98"/>
    </row>
    <row r="19" spans="1:54" s="51" customFormat="1" ht="15" hidden="1" customHeight="1" x14ac:dyDescent="0.25">
      <c r="A19" s="160"/>
      <c r="B19" s="737" t="s">
        <v>463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9"/>
      <c r="Z19" s="417" t="s">
        <v>241</v>
      </c>
      <c r="AA19" s="418"/>
      <c r="AB19" s="419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AZ19" s="893"/>
      <c r="BA19" s="160"/>
    </row>
    <row r="20" spans="1:54" s="51" customFormat="1" hidden="1" x14ac:dyDescent="0.25">
      <c r="A20" s="160"/>
      <c r="B20" s="740" t="s">
        <v>462</v>
      </c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887"/>
      <c r="Z20" s="417" t="s">
        <v>260</v>
      </c>
      <c r="AA20" s="418"/>
      <c r="AB20" s="419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893"/>
      <c r="BA20" s="160"/>
    </row>
    <row r="21" spans="1:54" s="43" customFormat="1" ht="33" hidden="1" customHeight="1" x14ac:dyDescent="0.25">
      <c r="A21" s="98"/>
      <c r="B21" s="414" t="s">
        <v>532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  <c r="Z21" s="417" t="s">
        <v>306</v>
      </c>
      <c r="AA21" s="418"/>
      <c r="AB21" s="419"/>
      <c r="AC21" s="812"/>
      <c r="AD21" s="813"/>
      <c r="AE21" s="813"/>
      <c r="AF21" s="813"/>
      <c r="AG21" s="813"/>
      <c r="AH21" s="813"/>
      <c r="AI21" s="813"/>
      <c r="AJ21" s="814"/>
      <c r="AK21" s="812"/>
      <c r="AL21" s="813"/>
      <c r="AM21" s="813"/>
      <c r="AN21" s="813"/>
      <c r="AO21" s="813"/>
      <c r="AP21" s="813"/>
      <c r="AQ21" s="813"/>
      <c r="AR21" s="814"/>
      <c r="AS21" s="812"/>
      <c r="AT21" s="813"/>
      <c r="AU21" s="813"/>
      <c r="AV21" s="813"/>
      <c r="AW21" s="813"/>
      <c r="AX21" s="813"/>
      <c r="AY21" s="813"/>
      <c r="AZ21" s="815"/>
      <c r="BA21" s="98"/>
    </row>
    <row r="22" spans="1:54" s="43" customFormat="1" ht="18" customHeight="1" thickBot="1" x14ac:dyDescent="0.3">
      <c r="A22" s="98"/>
      <c r="B22" s="420" t="s">
        <v>58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2"/>
      <c r="Z22" s="423" t="s">
        <v>244</v>
      </c>
      <c r="AA22" s="424"/>
      <c r="AB22" s="425"/>
      <c r="AC22" s="734">
        <f>+AC18+AC16-AC17-AC19+AC20</f>
        <v>55000</v>
      </c>
      <c r="AD22" s="735"/>
      <c r="AE22" s="735"/>
      <c r="AF22" s="735"/>
      <c r="AG22" s="735"/>
      <c r="AH22" s="735"/>
      <c r="AI22" s="735"/>
      <c r="AJ22" s="736"/>
      <c r="AK22" s="734">
        <f t="shared" ref="AK22" si="0">+AK18+AK16-AK17-AK19+AK20</f>
        <v>0</v>
      </c>
      <c r="AL22" s="735"/>
      <c r="AM22" s="735"/>
      <c r="AN22" s="735"/>
      <c r="AO22" s="735"/>
      <c r="AP22" s="735"/>
      <c r="AQ22" s="735"/>
      <c r="AR22" s="736"/>
      <c r="AS22" s="734">
        <f t="shared" ref="AS22" si="1">+AS18+AS16-AS17-AS19+AS20</f>
        <v>0</v>
      </c>
      <c r="AT22" s="735"/>
      <c r="AU22" s="735"/>
      <c r="AV22" s="735"/>
      <c r="AW22" s="735"/>
      <c r="AX22" s="735"/>
      <c r="AY22" s="735"/>
      <c r="AZ22" s="736"/>
      <c r="BA22" s="98"/>
    </row>
    <row r="23" spans="1:54" s="8" customFormat="1" x14ac:dyDescent="0.25">
      <c r="A23" s="98"/>
      <c r="B23" s="143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119"/>
      <c r="AA23" s="119"/>
      <c r="AB23" s="11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98"/>
      <c r="BB23" s="98"/>
    </row>
    <row r="24" spans="1:54" s="8" customFormat="1" x14ac:dyDescent="0.25">
      <c r="A24" s="98"/>
      <c r="B24" s="962" t="s">
        <v>510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98"/>
      <c r="BB24" s="98"/>
    </row>
    <row r="25" spans="1:54" customFormat="1" x14ac:dyDescent="0.25">
      <c r="A25" s="7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4" s="43" customFormat="1" ht="18" customHeight="1" x14ac:dyDescent="0.25">
      <c r="A26" s="98"/>
      <c r="B26" s="618" t="s">
        <v>485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18"/>
      <c r="AR26" s="618"/>
      <c r="AS26" s="618"/>
      <c r="AT26" s="618"/>
      <c r="AU26" s="618"/>
      <c r="AV26" s="618"/>
      <c r="AW26" s="618"/>
      <c r="AX26" s="618"/>
      <c r="AY26" s="618"/>
      <c r="AZ26" s="618"/>
      <c r="BA26" s="98"/>
    </row>
    <row r="27" spans="1:54" s="43" customFormat="1" ht="8.1" customHeight="1" x14ac:dyDescent="0.25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</row>
    <row r="28" spans="1:54" s="43" customFormat="1" ht="24.95" customHeight="1" x14ac:dyDescent="0.25">
      <c r="A28" s="98"/>
      <c r="B28" s="401" t="s">
        <v>3</v>
      </c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2"/>
      <c r="Z28" s="400" t="s">
        <v>72</v>
      </c>
      <c r="AA28" s="401"/>
      <c r="AB28" s="402"/>
      <c r="AC28" s="383" t="s">
        <v>5</v>
      </c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98"/>
    </row>
    <row r="29" spans="1:54" s="43" customFormat="1" ht="24.95" customHeight="1" x14ac:dyDescent="0.25">
      <c r="A29" s="98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4"/>
      <c r="Z29" s="455"/>
      <c r="AA29" s="453"/>
      <c r="AB29" s="454"/>
      <c r="AC29" s="400" t="str">
        <f>AC13</f>
        <v>на  2024 год
(на текущий 
финансовый год)</v>
      </c>
      <c r="AD29" s="401"/>
      <c r="AE29" s="401"/>
      <c r="AF29" s="401"/>
      <c r="AG29" s="401"/>
      <c r="AH29" s="401"/>
      <c r="AI29" s="401"/>
      <c r="AJ29" s="402"/>
      <c r="AK29" s="456" t="str">
        <f>AK13</f>
        <v>на  2025 год 
(на первый год 
планового периода)</v>
      </c>
      <c r="AL29" s="456"/>
      <c r="AM29" s="456"/>
      <c r="AN29" s="456"/>
      <c r="AO29" s="456"/>
      <c r="AP29" s="456"/>
      <c r="AQ29" s="456"/>
      <c r="AR29" s="456"/>
      <c r="AS29" s="401" t="str">
        <f>AS13</f>
        <v>на  2026 год 
(на второй год 
планового периода)</v>
      </c>
      <c r="AT29" s="401"/>
      <c r="AU29" s="401"/>
      <c r="AV29" s="401"/>
      <c r="AW29" s="401"/>
      <c r="AX29" s="401"/>
      <c r="AY29" s="401"/>
      <c r="AZ29" s="401"/>
      <c r="BA29" s="98"/>
    </row>
    <row r="30" spans="1:54" s="43" customFormat="1" ht="24.95" customHeight="1" x14ac:dyDescent="0.25">
      <c r="A30" s="98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6"/>
      <c r="Z30" s="405"/>
      <c r="AA30" s="404"/>
      <c r="AB30" s="406"/>
      <c r="AC30" s="405"/>
      <c r="AD30" s="404"/>
      <c r="AE30" s="404"/>
      <c r="AF30" s="404"/>
      <c r="AG30" s="404"/>
      <c r="AH30" s="404"/>
      <c r="AI30" s="404"/>
      <c r="AJ30" s="406"/>
      <c r="AK30" s="456"/>
      <c r="AL30" s="456"/>
      <c r="AM30" s="456"/>
      <c r="AN30" s="456"/>
      <c r="AO30" s="456"/>
      <c r="AP30" s="456"/>
      <c r="AQ30" s="456"/>
      <c r="AR30" s="456"/>
      <c r="AS30" s="404"/>
      <c r="AT30" s="404"/>
      <c r="AU30" s="404"/>
      <c r="AV30" s="404"/>
      <c r="AW30" s="404"/>
      <c r="AX30" s="404"/>
      <c r="AY30" s="404"/>
      <c r="AZ30" s="404"/>
      <c r="BA30" s="98"/>
    </row>
    <row r="31" spans="1:54" s="58" customFormat="1" ht="15" customHeight="1" x14ac:dyDescent="0.25">
      <c r="A31" s="159"/>
      <c r="B31" s="933">
        <v>1</v>
      </c>
      <c r="C31" s="9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  <c r="U31" s="933"/>
      <c r="V31" s="933"/>
      <c r="W31" s="933"/>
      <c r="X31" s="933"/>
      <c r="Y31" s="934"/>
      <c r="Z31" s="935" t="s">
        <v>75</v>
      </c>
      <c r="AA31" s="933"/>
      <c r="AB31" s="934"/>
      <c r="AC31" s="935" t="s">
        <v>9</v>
      </c>
      <c r="AD31" s="933"/>
      <c r="AE31" s="933"/>
      <c r="AF31" s="933"/>
      <c r="AG31" s="933"/>
      <c r="AH31" s="933"/>
      <c r="AI31" s="933"/>
      <c r="AJ31" s="934"/>
      <c r="AK31" s="935" t="s">
        <v>10</v>
      </c>
      <c r="AL31" s="933"/>
      <c r="AM31" s="933"/>
      <c r="AN31" s="933"/>
      <c r="AO31" s="933"/>
      <c r="AP31" s="933"/>
      <c r="AQ31" s="933"/>
      <c r="AR31" s="934"/>
      <c r="AS31" s="935" t="s">
        <v>11</v>
      </c>
      <c r="AT31" s="933"/>
      <c r="AU31" s="933"/>
      <c r="AV31" s="933"/>
      <c r="AW31" s="933"/>
      <c r="AX31" s="933"/>
      <c r="AY31" s="933"/>
      <c r="AZ31" s="933"/>
      <c r="BA31" s="161"/>
    </row>
    <row r="32" spans="1:54" s="42" customFormat="1" ht="18" hidden="1" customHeight="1" x14ac:dyDescent="0.25">
      <c r="A32" s="96"/>
      <c r="B32" s="737" t="s">
        <v>482</v>
      </c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956"/>
      <c r="Z32" s="471" t="s">
        <v>27</v>
      </c>
      <c r="AA32" s="472"/>
      <c r="AB32" s="472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2"/>
      <c r="BA32" s="96"/>
    </row>
    <row r="33" spans="1:62" s="43" customFormat="1" ht="18" hidden="1" customHeight="1" x14ac:dyDescent="0.25">
      <c r="A33" s="98"/>
      <c r="B33" s="960" t="s">
        <v>308</v>
      </c>
      <c r="C33" s="960"/>
      <c r="D33" s="960"/>
      <c r="E33" s="960"/>
      <c r="F33" s="960"/>
      <c r="G33" s="960"/>
      <c r="H33" s="960"/>
      <c r="I33" s="960"/>
      <c r="J33" s="960"/>
      <c r="K33" s="960"/>
      <c r="L33" s="960"/>
      <c r="M33" s="960"/>
      <c r="N33" s="960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1"/>
      <c r="Z33" s="457" t="s">
        <v>28</v>
      </c>
      <c r="AA33" s="458"/>
      <c r="AB33" s="459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588"/>
      <c r="BA33" s="98"/>
    </row>
    <row r="34" spans="1:62" s="43" customFormat="1" ht="18" customHeight="1" x14ac:dyDescent="0.25">
      <c r="A34" s="98"/>
      <c r="B34" s="929" t="s">
        <v>483</v>
      </c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29"/>
      <c r="V34" s="929"/>
      <c r="W34" s="929"/>
      <c r="X34" s="929"/>
      <c r="Y34" s="930"/>
      <c r="Z34" s="417" t="s">
        <v>29</v>
      </c>
      <c r="AA34" s="418"/>
      <c r="AB34" s="419"/>
      <c r="AC34" s="879">
        <f>AC18</f>
        <v>55000</v>
      </c>
      <c r="AD34" s="456"/>
      <c r="AE34" s="456"/>
      <c r="AF34" s="456"/>
      <c r="AG34" s="456"/>
      <c r="AH34" s="456"/>
      <c r="AI34" s="456"/>
      <c r="AJ34" s="456"/>
      <c r="AK34" s="879">
        <f>AK18</f>
        <v>0</v>
      </c>
      <c r="AL34" s="456"/>
      <c r="AM34" s="456"/>
      <c r="AN34" s="456"/>
      <c r="AO34" s="456"/>
      <c r="AP34" s="456"/>
      <c r="AQ34" s="456"/>
      <c r="AR34" s="456"/>
      <c r="AS34" s="879">
        <f>AS18</f>
        <v>0</v>
      </c>
      <c r="AT34" s="456"/>
      <c r="AU34" s="456"/>
      <c r="AV34" s="456"/>
      <c r="AW34" s="456"/>
      <c r="AX34" s="456"/>
      <c r="AY34" s="456"/>
      <c r="AZ34" s="588"/>
      <c r="BA34" s="98"/>
    </row>
    <row r="35" spans="1:62" s="43" customFormat="1" ht="18" hidden="1" customHeight="1" x14ac:dyDescent="0.25">
      <c r="A35" s="98"/>
      <c r="B35" s="929" t="s">
        <v>535</v>
      </c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29"/>
      <c r="Y35" s="930"/>
      <c r="Z35" s="417" t="s">
        <v>486</v>
      </c>
      <c r="AA35" s="418"/>
      <c r="AB35" s="419"/>
      <c r="AC35" s="244"/>
      <c r="AD35" s="243"/>
      <c r="AE35" s="243"/>
      <c r="AF35" s="243"/>
      <c r="AG35" s="243"/>
      <c r="AH35" s="243"/>
      <c r="AI35" s="243"/>
      <c r="AJ35" s="245"/>
      <c r="AK35" s="244"/>
      <c r="AL35" s="243"/>
      <c r="AM35" s="243"/>
      <c r="AN35" s="243"/>
      <c r="AO35" s="243"/>
      <c r="AP35" s="243"/>
      <c r="AQ35" s="243"/>
      <c r="AR35" s="245"/>
      <c r="AS35" s="244"/>
      <c r="AT35" s="243"/>
      <c r="AU35" s="243"/>
      <c r="AV35" s="243"/>
      <c r="AW35" s="243"/>
      <c r="AX35" s="243"/>
      <c r="AY35" s="243"/>
      <c r="AZ35" s="250"/>
      <c r="BA35" s="98"/>
    </row>
    <row r="36" spans="1:62" s="43" customFormat="1" ht="31.5" hidden="1" customHeight="1" x14ac:dyDescent="0.25">
      <c r="A36" s="98"/>
      <c r="B36" s="931" t="s">
        <v>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2"/>
      <c r="Z36" s="417"/>
      <c r="AA36" s="418"/>
      <c r="AB36" s="419"/>
      <c r="AC36" s="244"/>
      <c r="AD36" s="243"/>
      <c r="AE36" s="243"/>
      <c r="AF36" s="243"/>
      <c r="AG36" s="243"/>
      <c r="AH36" s="243"/>
      <c r="AI36" s="243"/>
      <c r="AJ36" s="245"/>
      <c r="AK36" s="244"/>
      <c r="AL36" s="243"/>
      <c r="AM36" s="243"/>
      <c r="AN36" s="243"/>
      <c r="AO36" s="243"/>
      <c r="AP36" s="243"/>
      <c r="AQ36" s="243"/>
      <c r="AR36" s="245"/>
      <c r="AS36" s="244"/>
      <c r="AT36" s="243"/>
      <c r="AU36" s="243"/>
      <c r="AV36" s="243"/>
      <c r="AW36" s="243"/>
      <c r="AX36" s="243"/>
      <c r="AY36" s="243"/>
      <c r="AZ36" s="250"/>
      <c r="BA36" s="98"/>
    </row>
    <row r="37" spans="1:62" s="43" customFormat="1" ht="18" hidden="1" customHeight="1" x14ac:dyDescent="0.25">
      <c r="A37" s="98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46"/>
      <c r="AA37" s="247"/>
      <c r="AB37" s="248"/>
      <c r="AC37" s="244"/>
      <c r="AD37" s="243"/>
      <c r="AE37" s="243"/>
      <c r="AF37" s="243"/>
      <c r="AG37" s="243"/>
      <c r="AH37" s="243"/>
      <c r="AI37" s="243"/>
      <c r="AJ37" s="245"/>
      <c r="AK37" s="244"/>
      <c r="AL37" s="243"/>
      <c r="AM37" s="243"/>
      <c r="AN37" s="243"/>
      <c r="AO37" s="243"/>
      <c r="AP37" s="243"/>
      <c r="AQ37" s="243"/>
      <c r="AR37" s="245"/>
      <c r="AS37" s="244"/>
      <c r="AT37" s="243"/>
      <c r="AU37" s="243"/>
      <c r="AV37" s="243"/>
      <c r="AW37" s="243"/>
      <c r="AX37" s="243"/>
      <c r="AY37" s="243"/>
      <c r="AZ37" s="250"/>
      <c r="BA37" s="98"/>
    </row>
    <row r="38" spans="1:62" s="43" customFormat="1" ht="15" customHeight="1" x14ac:dyDescent="0.25">
      <c r="A38" s="98"/>
      <c r="B38" s="737" t="s">
        <v>257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9"/>
      <c r="Z38" s="417" t="s">
        <v>487</v>
      </c>
      <c r="AA38" s="418"/>
      <c r="AB38" s="419"/>
      <c r="AC38" s="405"/>
      <c r="AD38" s="404"/>
      <c r="AE38" s="404"/>
      <c r="AF38" s="404"/>
      <c r="AG38" s="404"/>
      <c r="AH38" s="404"/>
      <c r="AI38" s="404"/>
      <c r="AJ38" s="406"/>
      <c r="AK38" s="405"/>
      <c r="AL38" s="404"/>
      <c r="AM38" s="404"/>
      <c r="AN38" s="404"/>
      <c r="AO38" s="404"/>
      <c r="AP38" s="404"/>
      <c r="AQ38" s="404"/>
      <c r="AR38" s="406"/>
      <c r="AS38" s="405"/>
      <c r="AT38" s="404"/>
      <c r="AU38" s="404"/>
      <c r="AV38" s="404"/>
      <c r="AW38" s="404"/>
      <c r="AX38" s="404"/>
      <c r="AY38" s="404"/>
      <c r="AZ38" s="928"/>
      <c r="BA38" s="98"/>
    </row>
    <row r="39" spans="1:62" s="43" customFormat="1" ht="18" customHeight="1" thickBot="1" x14ac:dyDescent="0.3">
      <c r="A39" s="98"/>
      <c r="B39" s="420" t="s">
        <v>58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2"/>
      <c r="Z39" s="448" t="s">
        <v>244</v>
      </c>
      <c r="AA39" s="449"/>
      <c r="AB39" s="450"/>
      <c r="AC39" s="880">
        <f>AC34</f>
        <v>55000</v>
      </c>
      <c r="AD39" s="574"/>
      <c r="AE39" s="574"/>
      <c r="AF39" s="574"/>
      <c r="AG39" s="574"/>
      <c r="AH39" s="574"/>
      <c r="AI39" s="574"/>
      <c r="AJ39" s="574"/>
      <c r="AK39" s="880">
        <f t="shared" ref="AK39" si="2">AK34</f>
        <v>0</v>
      </c>
      <c r="AL39" s="574"/>
      <c r="AM39" s="574"/>
      <c r="AN39" s="574"/>
      <c r="AO39" s="574"/>
      <c r="AP39" s="574"/>
      <c r="AQ39" s="574"/>
      <c r="AR39" s="574"/>
      <c r="AS39" s="880">
        <f t="shared" ref="AS39" si="3">AS34</f>
        <v>0</v>
      </c>
      <c r="AT39" s="574"/>
      <c r="AU39" s="574"/>
      <c r="AV39" s="574"/>
      <c r="AW39" s="574"/>
      <c r="AX39" s="574"/>
      <c r="AY39" s="574"/>
      <c r="AZ39" s="574"/>
      <c r="BA39" s="98"/>
    </row>
    <row r="40" spans="1:62" s="43" customFormat="1" ht="15" customHeight="1" x14ac:dyDescent="0.25">
      <c r="A40" s="98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98"/>
    </row>
    <row r="41" spans="1:62" s="52" customFormat="1" ht="15.75" hidden="1" customHeight="1" x14ac:dyDescent="0.2">
      <c r="A41" s="157"/>
      <c r="B41" s="955" t="s">
        <v>484</v>
      </c>
      <c r="C41" s="955"/>
      <c r="D41" s="955"/>
      <c r="E41" s="955"/>
      <c r="F41" s="955"/>
      <c r="G41" s="955"/>
      <c r="H41" s="955"/>
      <c r="I41" s="955"/>
      <c r="J41" s="955"/>
      <c r="K41" s="955"/>
      <c r="L41" s="955"/>
      <c r="M41" s="955"/>
      <c r="N41" s="955"/>
      <c r="O41" s="955"/>
      <c r="P41" s="955"/>
      <c r="Q41" s="955"/>
      <c r="R41" s="955"/>
      <c r="S41" s="955"/>
      <c r="T41" s="955"/>
      <c r="U41" s="955"/>
      <c r="V41" s="955"/>
      <c r="W41" s="955"/>
      <c r="X41" s="955"/>
      <c r="Y41" s="955"/>
      <c r="Z41" s="955"/>
      <c r="AA41" s="955"/>
      <c r="AB41" s="955"/>
      <c r="AC41" s="955"/>
      <c r="AD41" s="955"/>
      <c r="AE41" s="955"/>
      <c r="AF41" s="955"/>
      <c r="AG41" s="955"/>
      <c r="AH41" s="955"/>
      <c r="AI41" s="955"/>
      <c r="AJ41" s="955"/>
      <c r="AK41" s="955"/>
      <c r="AL41" s="955"/>
      <c r="AM41" s="955"/>
      <c r="AN41" s="955"/>
      <c r="AO41" s="955"/>
      <c r="AP41" s="955"/>
      <c r="AQ41" s="955"/>
      <c r="AR41" s="955"/>
      <c r="AS41" s="955"/>
      <c r="AT41" s="955"/>
      <c r="AU41" s="955"/>
      <c r="AV41" s="955"/>
      <c r="AW41" s="955"/>
      <c r="AX41" s="955"/>
      <c r="AY41" s="955"/>
      <c r="AZ41" s="955"/>
      <c r="BA41" s="955"/>
      <c r="BB41" s="955"/>
      <c r="BC41" s="955"/>
      <c r="BD41" s="955"/>
      <c r="BE41" s="955"/>
      <c r="BF41" s="955"/>
    </row>
    <row r="42" spans="1:62" s="43" customFormat="1" ht="18" hidden="1" customHeight="1" x14ac:dyDescent="0.25">
      <c r="A42" s="98"/>
      <c r="B42" s="953" t="s">
        <v>608</v>
      </c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/>
      <c r="AD42" s="953"/>
      <c r="AE42" s="953"/>
      <c r="AF42" s="953"/>
      <c r="AG42" s="953"/>
      <c r="AH42" s="953"/>
      <c r="AI42" s="953"/>
      <c r="AJ42" s="953"/>
      <c r="AK42" s="953"/>
      <c r="AL42" s="953"/>
      <c r="AM42" s="953"/>
      <c r="AN42" s="953"/>
      <c r="AO42" s="953"/>
      <c r="AP42" s="953"/>
      <c r="AQ42" s="953"/>
      <c r="AR42" s="953"/>
      <c r="AS42" s="953"/>
      <c r="AT42" s="953"/>
      <c r="AU42" s="953"/>
      <c r="AV42" s="953"/>
      <c r="AW42" s="953"/>
      <c r="AX42" s="953"/>
      <c r="AY42" s="953"/>
      <c r="AZ42" s="953"/>
      <c r="BA42" s="953"/>
      <c r="BB42" s="953"/>
      <c r="BC42" s="953"/>
      <c r="BD42" s="953"/>
      <c r="BE42" s="953"/>
      <c r="BF42" s="953"/>
    </row>
    <row r="43" spans="1:62" s="43" customFormat="1" ht="8.1" hidden="1" customHeight="1" x14ac:dyDescent="0.25">
      <c r="A43" s="98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99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s="43" customFormat="1" ht="58.5" hidden="1" customHeight="1" x14ac:dyDescent="0.25">
      <c r="A44" s="98"/>
      <c r="B44" s="401" t="s">
        <v>137</v>
      </c>
      <c r="C44" s="401"/>
      <c r="D44" s="401"/>
      <c r="E44" s="401"/>
      <c r="F44" s="402"/>
      <c r="G44" s="456" t="s">
        <v>138</v>
      </c>
      <c r="H44" s="456"/>
      <c r="I44" s="456"/>
      <c r="J44" s="456" t="s">
        <v>139</v>
      </c>
      <c r="K44" s="456"/>
      <c r="L44" s="456"/>
      <c r="M44" s="456"/>
      <c r="N44" s="456" t="s">
        <v>194</v>
      </c>
      <c r="O44" s="456"/>
      <c r="P44" s="456"/>
      <c r="Q44" s="456"/>
      <c r="R44" s="400" t="s">
        <v>140</v>
      </c>
      <c r="S44" s="401"/>
      <c r="T44" s="401"/>
      <c r="U44" s="402"/>
      <c r="V44" s="400" t="s">
        <v>195</v>
      </c>
      <c r="W44" s="401"/>
      <c r="X44" s="401"/>
      <c r="Y44" s="402"/>
      <c r="Z44" s="400" t="s">
        <v>196</v>
      </c>
      <c r="AA44" s="401"/>
      <c r="AB44" s="401"/>
      <c r="AC44" s="401"/>
      <c r="AD44" s="383" t="s">
        <v>422</v>
      </c>
      <c r="AE44" s="384"/>
      <c r="AF44" s="384"/>
      <c r="AG44" s="384"/>
      <c r="AH44" s="384"/>
      <c r="AI44" s="385"/>
      <c r="AJ44" s="383" t="s">
        <v>141</v>
      </c>
      <c r="AK44" s="384"/>
      <c r="AL44" s="384"/>
      <c r="AM44" s="384"/>
      <c r="AN44" s="384"/>
      <c r="AO44" s="385"/>
      <c r="AP44" s="456" t="s">
        <v>142</v>
      </c>
      <c r="AQ44" s="456"/>
      <c r="AR44" s="456"/>
      <c r="AS44" s="456"/>
      <c r="AT44" s="456"/>
      <c r="AU44" s="456"/>
      <c r="AV44" s="456"/>
      <c r="AW44" s="456"/>
      <c r="AX44" s="401" t="s">
        <v>342</v>
      </c>
      <c r="AY44" s="401"/>
      <c r="AZ44" s="401"/>
      <c r="BA44" s="106"/>
      <c r="BB44" s="46"/>
      <c r="BC44" s="46"/>
      <c r="BD44" s="46"/>
      <c r="BE44" s="46"/>
      <c r="BF44" s="46"/>
      <c r="BG44" s="45"/>
      <c r="BH44" s="45"/>
    </row>
    <row r="45" spans="1:62" s="43" customFormat="1" ht="148.5" hidden="1" customHeight="1" x14ac:dyDescent="0.25">
      <c r="A45" s="98"/>
      <c r="B45" s="404"/>
      <c r="C45" s="404"/>
      <c r="D45" s="404"/>
      <c r="E45" s="404"/>
      <c r="F45" s="40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05"/>
      <c r="S45" s="404"/>
      <c r="T45" s="404"/>
      <c r="U45" s="406"/>
      <c r="V45" s="405"/>
      <c r="W45" s="404"/>
      <c r="X45" s="404"/>
      <c r="Y45" s="406"/>
      <c r="Z45" s="405"/>
      <c r="AA45" s="404"/>
      <c r="AB45" s="404"/>
      <c r="AC45" s="404"/>
      <c r="AD45" s="594" t="s">
        <v>143</v>
      </c>
      <c r="AE45" s="595"/>
      <c r="AF45" s="596"/>
      <c r="AG45" s="594" t="s">
        <v>197</v>
      </c>
      <c r="AH45" s="595"/>
      <c r="AI45" s="596"/>
      <c r="AJ45" s="594" t="s">
        <v>144</v>
      </c>
      <c r="AK45" s="595"/>
      <c r="AL45" s="596"/>
      <c r="AM45" s="594" t="s">
        <v>145</v>
      </c>
      <c r="AN45" s="595"/>
      <c r="AO45" s="596"/>
      <c r="AP45" s="952" t="s">
        <v>146</v>
      </c>
      <c r="AQ45" s="952"/>
      <c r="AR45" s="952" t="s">
        <v>147</v>
      </c>
      <c r="AS45" s="952"/>
      <c r="AT45" s="952"/>
      <c r="AU45" s="952" t="s">
        <v>148</v>
      </c>
      <c r="AV45" s="952"/>
      <c r="AW45" s="952"/>
      <c r="AX45" s="404"/>
      <c r="AY45" s="404"/>
      <c r="AZ45" s="404"/>
      <c r="BA45" s="148"/>
      <c r="BB45" s="49"/>
      <c r="BC45" s="49"/>
      <c r="BD45" s="46"/>
      <c r="BE45" s="46"/>
      <c r="BF45" s="46"/>
      <c r="BG45" s="45"/>
      <c r="BH45" s="45"/>
    </row>
    <row r="46" spans="1:62" s="57" customFormat="1" ht="13.5" hidden="1" thickBot="1" x14ac:dyDescent="0.25">
      <c r="A46" s="163"/>
      <c r="B46" s="941">
        <v>1</v>
      </c>
      <c r="C46" s="938"/>
      <c r="D46" s="938"/>
      <c r="E46" s="938"/>
      <c r="F46" s="938"/>
      <c r="G46" s="950">
        <v>2</v>
      </c>
      <c r="H46" s="950"/>
      <c r="I46" s="950"/>
      <c r="J46" s="950">
        <v>3</v>
      </c>
      <c r="K46" s="950"/>
      <c r="L46" s="950"/>
      <c r="M46" s="950"/>
      <c r="N46" s="950">
        <v>4</v>
      </c>
      <c r="O46" s="950"/>
      <c r="P46" s="950"/>
      <c r="Q46" s="950"/>
      <c r="R46" s="950">
        <v>5</v>
      </c>
      <c r="S46" s="950"/>
      <c r="T46" s="950"/>
      <c r="U46" s="950"/>
      <c r="V46" s="950">
        <v>6</v>
      </c>
      <c r="W46" s="950"/>
      <c r="X46" s="950"/>
      <c r="Y46" s="950"/>
      <c r="Z46" s="950">
        <v>7</v>
      </c>
      <c r="AA46" s="950"/>
      <c r="AB46" s="950"/>
      <c r="AC46" s="950"/>
      <c r="AD46" s="950">
        <v>8</v>
      </c>
      <c r="AE46" s="950"/>
      <c r="AF46" s="950"/>
      <c r="AG46" s="950">
        <v>9</v>
      </c>
      <c r="AH46" s="950"/>
      <c r="AI46" s="950"/>
      <c r="AJ46" s="950">
        <v>10</v>
      </c>
      <c r="AK46" s="950"/>
      <c r="AL46" s="950"/>
      <c r="AM46" s="950">
        <v>11</v>
      </c>
      <c r="AN46" s="950"/>
      <c r="AO46" s="950"/>
      <c r="AP46" s="950">
        <v>12</v>
      </c>
      <c r="AQ46" s="950"/>
      <c r="AR46" s="950">
        <v>13</v>
      </c>
      <c r="AS46" s="950"/>
      <c r="AT46" s="950"/>
      <c r="AU46" s="950">
        <v>14</v>
      </c>
      <c r="AV46" s="950"/>
      <c r="AW46" s="950"/>
      <c r="AX46" s="950">
        <v>15</v>
      </c>
      <c r="AY46" s="950"/>
      <c r="AZ46" s="951"/>
      <c r="BA46" s="161"/>
      <c r="BB46" s="55"/>
      <c r="BC46" s="55"/>
      <c r="BD46" s="55"/>
      <c r="BE46" s="55"/>
      <c r="BF46" s="55"/>
      <c r="BG46" s="56"/>
      <c r="BH46" s="56"/>
    </row>
    <row r="47" spans="1:62" s="43" customFormat="1" ht="18" hidden="1" customHeight="1" x14ac:dyDescent="0.25">
      <c r="A47" s="98"/>
      <c r="B47" s="949" t="s">
        <v>609</v>
      </c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937"/>
      <c r="BA47" s="100"/>
      <c r="BB47" s="44"/>
      <c r="BC47" s="44"/>
      <c r="BD47" s="44"/>
      <c r="BE47" s="44"/>
      <c r="BF47" s="44"/>
      <c r="BG47" s="45"/>
      <c r="BH47" s="45"/>
    </row>
    <row r="48" spans="1:62" s="43" customFormat="1" ht="18" hidden="1" customHeight="1" x14ac:dyDescent="0.25">
      <c r="A48" s="98"/>
      <c r="B48" s="948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587"/>
      <c r="AL48" s="587"/>
      <c r="AM48" s="587"/>
      <c r="AN48" s="587"/>
      <c r="AO48" s="587"/>
      <c r="AP48" s="587"/>
      <c r="AQ48" s="587"/>
      <c r="AR48" s="587"/>
      <c r="AS48" s="587"/>
      <c r="AT48" s="587"/>
      <c r="AU48" s="587"/>
      <c r="AV48" s="587"/>
      <c r="AW48" s="587"/>
      <c r="AX48" s="587"/>
      <c r="AY48" s="587"/>
      <c r="AZ48" s="936"/>
      <c r="BA48" s="100"/>
      <c r="BB48" s="44"/>
      <c r="BC48" s="44"/>
      <c r="BD48" s="44"/>
      <c r="BE48" s="44"/>
      <c r="BF48" s="44"/>
      <c r="BG48" s="45"/>
      <c r="BH48" s="45"/>
    </row>
    <row r="49" spans="1:62" s="43" customFormat="1" ht="18" hidden="1" customHeight="1" thickBot="1" x14ac:dyDescent="0.3">
      <c r="A49" s="98"/>
      <c r="B49" s="848"/>
      <c r="C49" s="573"/>
      <c r="D49" s="573"/>
      <c r="E49" s="573"/>
      <c r="F49" s="573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936"/>
      <c r="BA49" s="100"/>
      <c r="BB49" s="44"/>
      <c r="BC49" s="44"/>
      <c r="BD49" s="44"/>
      <c r="BE49" s="44"/>
      <c r="BF49" s="44"/>
      <c r="BG49" s="45"/>
      <c r="BH49" s="45"/>
    </row>
    <row r="50" spans="1:62" s="43" customFormat="1" ht="18" hidden="1" customHeight="1" thickBot="1" x14ac:dyDescent="0.3">
      <c r="A50" s="98"/>
      <c r="B50" s="946" t="s">
        <v>114</v>
      </c>
      <c r="C50" s="946"/>
      <c r="D50" s="946"/>
      <c r="E50" s="946"/>
      <c r="F50" s="947"/>
      <c r="G50" s="623" t="s">
        <v>30</v>
      </c>
      <c r="H50" s="623"/>
      <c r="I50" s="623"/>
      <c r="J50" s="623" t="s">
        <v>30</v>
      </c>
      <c r="K50" s="623"/>
      <c r="L50" s="623"/>
      <c r="M50" s="623"/>
      <c r="N50" s="623" t="s">
        <v>30</v>
      </c>
      <c r="O50" s="623"/>
      <c r="P50" s="623"/>
      <c r="Q50" s="623"/>
      <c r="R50" s="623" t="s">
        <v>30</v>
      </c>
      <c r="S50" s="623"/>
      <c r="T50" s="623"/>
      <c r="U50" s="623"/>
      <c r="V50" s="623" t="s">
        <v>30</v>
      </c>
      <c r="W50" s="623"/>
      <c r="X50" s="623"/>
      <c r="Y50" s="623"/>
      <c r="Z50" s="623" t="s">
        <v>30</v>
      </c>
      <c r="AA50" s="623"/>
      <c r="AB50" s="623"/>
      <c r="AC50" s="623"/>
      <c r="AD50" s="573"/>
      <c r="AE50" s="573"/>
      <c r="AF50" s="573"/>
      <c r="AG50" s="573"/>
      <c r="AH50" s="573"/>
      <c r="AI50" s="573"/>
      <c r="AJ50" s="623" t="s">
        <v>30</v>
      </c>
      <c r="AK50" s="623"/>
      <c r="AL50" s="623"/>
      <c r="AM50" s="623" t="s">
        <v>30</v>
      </c>
      <c r="AN50" s="623"/>
      <c r="AO50" s="623"/>
      <c r="AP50" s="623" t="s">
        <v>30</v>
      </c>
      <c r="AQ50" s="623"/>
      <c r="AR50" s="623" t="s">
        <v>30</v>
      </c>
      <c r="AS50" s="623"/>
      <c r="AT50" s="623"/>
      <c r="AU50" s="623" t="s">
        <v>30</v>
      </c>
      <c r="AV50" s="623"/>
      <c r="AW50" s="623"/>
      <c r="AX50" s="573"/>
      <c r="AY50" s="573"/>
      <c r="AZ50" s="945"/>
      <c r="BA50" s="149"/>
      <c r="BB50" s="50"/>
      <c r="BC50" s="50"/>
      <c r="BD50" s="50"/>
      <c r="BE50" s="50"/>
      <c r="BF50" s="50"/>
      <c r="BG50" s="45"/>
      <c r="BH50" s="45"/>
    </row>
    <row r="51" spans="1:62" s="43" customFormat="1" hidden="1" x14ac:dyDescent="0.25">
      <c r="A51" s="98"/>
      <c r="B51" s="164"/>
      <c r="C51" s="164"/>
      <c r="D51" s="164"/>
      <c r="E51" s="164"/>
      <c r="F51" s="164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53"/>
      <c r="BC51" s="53"/>
      <c r="BD51" s="53"/>
      <c r="BE51" s="53"/>
      <c r="BF51" s="53"/>
      <c r="BG51" s="45"/>
      <c r="BH51" s="45"/>
    </row>
    <row r="52" spans="1:62" s="43" customFormat="1" ht="18" hidden="1" customHeight="1" x14ac:dyDescent="0.25">
      <c r="A52" s="98"/>
      <c r="B52" s="953" t="s">
        <v>294</v>
      </c>
      <c r="C52" s="953"/>
      <c r="D52" s="953"/>
      <c r="E52" s="953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953"/>
      <c r="Y52" s="953"/>
      <c r="Z52" s="953"/>
      <c r="AA52" s="953"/>
      <c r="AB52" s="953"/>
      <c r="AC52" s="953"/>
      <c r="AD52" s="953"/>
      <c r="AE52" s="953"/>
      <c r="AF52" s="953"/>
      <c r="AG52" s="953"/>
      <c r="AH52" s="953"/>
      <c r="AI52" s="953"/>
      <c r="AJ52" s="953"/>
      <c r="AK52" s="953"/>
      <c r="AL52" s="953"/>
      <c r="AM52" s="953"/>
      <c r="AN52" s="953"/>
      <c r="AO52" s="953"/>
      <c r="AP52" s="953"/>
      <c r="AQ52" s="953"/>
      <c r="AR52" s="953"/>
      <c r="AS52" s="953"/>
      <c r="AT52" s="953"/>
      <c r="AU52" s="953"/>
      <c r="AV52" s="953"/>
      <c r="AW52" s="953"/>
      <c r="AX52" s="953"/>
      <c r="AY52" s="953"/>
      <c r="AZ52" s="953"/>
      <c r="BA52" s="953"/>
      <c r="BB52" s="953"/>
      <c r="BC52" s="953"/>
      <c r="BD52" s="953"/>
      <c r="BE52" s="953"/>
      <c r="BF52" s="953"/>
    </row>
    <row r="53" spans="1:62" s="43" customFormat="1" ht="8.1" hidden="1" customHeight="1" x14ac:dyDescent="0.25">
      <c r="A53" s="98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99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s="43" customFormat="1" ht="58.5" hidden="1" customHeight="1" x14ac:dyDescent="0.25">
      <c r="A54" s="98"/>
      <c r="B54" s="401" t="s">
        <v>137</v>
      </c>
      <c r="C54" s="401"/>
      <c r="D54" s="401"/>
      <c r="E54" s="401"/>
      <c r="F54" s="402"/>
      <c r="G54" s="456" t="s">
        <v>138</v>
      </c>
      <c r="H54" s="456"/>
      <c r="I54" s="456"/>
      <c r="J54" s="456" t="s">
        <v>139</v>
      </c>
      <c r="K54" s="456"/>
      <c r="L54" s="456"/>
      <c r="M54" s="456"/>
      <c r="N54" s="456" t="s">
        <v>194</v>
      </c>
      <c r="O54" s="456"/>
      <c r="P54" s="456"/>
      <c r="Q54" s="456"/>
      <c r="R54" s="400" t="s">
        <v>140</v>
      </c>
      <c r="S54" s="401"/>
      <c r="T54" s="401"/>
      <c r="U54" s="402"/>
      <c r="V54" s="400" t="s">
        <v>195</v>
      </c>
      <c r="W54" s="401"/>
      <c r="X54" s="401"/>
      <c r="Y54" s="402"/>
      <c r="Z54" s="400" t="s">
        <v>196</v>
      </c>
      <c r="AA54" s="401"/>
      <c r="AB54" s="401"/>
      <c r="AC54" s="401"/>
      <c r="AD54" s="383" t="s">
        <v>422</v>
      </c>
      <c r="AE54" s="384"/>
      <c r="AF54" s="384"/>
      <c r="AG54" s="384"/>
      <c r="AH54" s="384"/>
      <c r="AI54" s="385"/>
      <c r="AJ54" s="383" t="s">
        <v>141</v>
      </c>
      <c r="AK54" s="384"/>
      <c r="AL54" s="384"/>
      <c r="AM54" s="384"/>
      <c r="AN54" s="384"/>
      <c r="AO54" s="385"/>
      <c r="AP54" s="456" t="s">
        <v>142</v>
      </c>
      <c r="AQ54" s="456"/>
      <c r="AR54" s="456"/>
      <c r="AS54" s="456"/>
      <c r="AT54" s="456"/>
      <c r="AU54" s="456"/>
      <c r="AV54" s="456"/>
      <c r="AW54" s="456"/>
      <c r="AX54" s="401" t="s">
        <v>342</v>
      </c>
      <c r="AY54" s="401"/>
      <c r="AZ54" s="401"/>
      <c r="BA54" s="106"/>
      <c r="BB54" s="46"/>
      <c r="BC54" s="46"/>
      <c r="BD54" s="46"/>
      <c r="BE54" s="46"/>
      <c r="BF54" s="46"/>
      <c r="BG54" s="45"/>
      <c r="BH54" s="45"/>
    </row>
    <row r="55" spans="1:62" s="43" customFormat="1" ht="148.5" hidden="1" customHeight="1" x14ac:dyDescent="0.25">
      <c r="A55" s="98"/>
      <c r="B55" s="404"/>
      <c r="C55" s="404"/>
      <c r="D55" s="404"/>
      <c r="E55" s="404"/>
      <c r="F55" s="40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05"/>
      <c r="S55" s="404"/>
      <c r="T55" s="404"/>
      <c r="U55" s="406"/>
      <c r="V55" s="405"/>
      <c r="W55" s="404"/>
      <c r="X55" s="404"/>
      <c r="Y55" s="406"/>
      <c r="Z55" s="405"/>
      <c r="AA55" s="404"/>
      <c r="AB55" s="404"/>
      <c r="AC55" s="404"/>
      <c r="AD55" s="594" t="s">
        <v>143</v>
      </c>
      <c r="AE55" s="595"/>
      <c r="AF55" s="596"/>
      <c r="AG55" s="594" t="s">
        <v>197</v>
      </c>
      <c r="AH55" s="595"/>
      <c r="AI55" s="596"/>
      <c r="AJ55" s="594" t="s">
        <v>144</v>
      </c>
      <c r="AK55" s="595"/>
      <c r="AL55" s="596"/>
      <c r="AM55" s="594" t="s">
        <v>145</v>
      </c>
      <c r="AN55" s="595"/>
      <c r="AO55" s="596"/>
      <c r="AP55" s="952" t="s">
        <v>146</v>
      </c>
      <c r="AQ55" s="952"/>
      <c r="AR55" s="952" t="s">
        <v>147</v>
      </c>
      <c r="AS55" s="952"/>
      <c r="AT55" s="952"/>
      <c r="AU55" s="952" t="s">
        <v>148</v>
      </c>
      <c r="AV55" s="952"/>
      <c r="AW55" s="952"/>
      <c r="AX55" s="404"/>
      <c r="AY55" s="404"/>
      <c r="AZ55" s="404"/>
      <c r="BA55" s="148"/>
      <c r="BB55" s="49"/>
      <c r="BC55" s="49"/>
      <c r="BD55" s="46"/>
      <c r="BE55" s="46"/>
      <c r="BF55" s="46"/>
      <c r="BG55" s="45"/>
      <c r="BH55" s="45"/>
    </row>
    <row r="56" spans="1:62" s="57" customFormat="1" ht="13.5" hidden="1" thickBot="1" x14ac:dyDescent="0.25">
      <c r="A56" s="163"/>
      <c r="B56" s="941">
        <v>1</v>
      </c>
      <c r="C56" s="938"/>
      <c r="D56" s="938"/>
      <c r="E56" s="938"/>
      <c r="F56" s="938"/>
      <c r="G56" s="950">
        <v>2</v>
      </c>
      <c r="H56" s="950"/>
      <c r="I56" s="950"/>
      <c r="J56" s="950">
        <v>3</v>
      </c>
      <c r="K56" s="950"/>
      <c r="L56" s="950"/>
      <c r="M56" s="950"/>
      <c r="N56" s="950">
        <v>4</v>
      </c>
      <c r="O56" s="950"/>
      <c r="P56" s="950"/>
      <c r="Q56" s="950"/>
      <c r="R56" s="950">
        <v>5</v>
      </c>
      <c r="S56" s="950"/>
      <c r="T56" s="950"/>
      <c r="U56" s="950"/>
      <c r="V56" s="950">
        <v>6</v>
      </c>
      <c r="W56" s="950"/>
      <c r="X56" s="950"/>
      <c r="Y56" s="950"/>
      <c r="Z56" s="950">
        <v>7</v>
      </c>
      <c r="AA56" s="950"/>
      <c r="AB56" s="950"/>
      <c r="AC56" s="950"/>
      <c r="AD56" s="950">
        <v>8</v>
      </c>
      <c r="AE56" s="950"/>
      <c r="AF56" s="950"/>
      <c r="AG56" s="950">
        <v>9</v>
      </c>
      <c r="AH56" s="950"/>
      <c r="AI56" s="950"/>
      <c r="AJ56" s="950">
        <v>10</v>
      </c>
      <c r="AK56" s="950"/>
      <c r="AL56" s="950"/>
      <c r="AM56" s="950">
        <v>11</v>
      </c>
      <c r="AN56" s="950"/>
      <c r="AO56" s="950"/>
      <c r="AP56" s="950">
        <v>12</v>
      </c>
      <c r="AQ56" s="950"/>
      <c r="AR56" s="950">
        <v>13</v>
      </c>
      <c r="AS56" s="950"/>
      <c r="AT56" s="950"/>
      <c r="AU56" s="950">
        <v>14</v>
      </c>
      <c r="AV56" s="950"/>
      <c r="AW56" s="950"/>
      <c r="AX56" s="950">
        <v>15</v>
      </c>
      <c r="AY56" s="950"/>
      <c r="AZ56" s="951"/>
      <c r="BA56" s="161"/>
      <c r="BB56" s="55"/>
      <c r="BC56" s="55"/>
      <c r="BD56" s="55"/>
      <c r="BE56" s="55"/>
      <c r="BF56" s="55"/>
      <c r="BG56" s="56"/>
      <c r="BH56" s="56"/>
    </row>
    <row r="57" spans="1:62" s="43" customFormat="1" ht="18" hidden="1" customHeight="1" x14ac:dyDescent="0.25">
      <c r="A57" s="98"/>
      <c r="B57" s="949"/>
      <c r="C57" s="580"/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0"/>
      <c r="AS57" s="580"/>
      <c r="AT57" s="580"/>
      <c r="AU57" s="580"/>
      <c r="AV57" s="580"/>
      <c r="AW57" s="580"/>
      <c r="AX57" s="580"/>
      <c r="AY57" s="580"/>
      <c r="AZ57" s="937"/>
      <c r="BA57" s="100"/>
      <c r="BB57" s="44"/>
      <c r="BC57" s="44"/>
      <c r="BD57" s="44"/>
      <c r="BE57" s="44"/>
      <c r="BF57" s="44"/>
      <c r="BG57" s="45"/>
      <c r="BH57" s="45"/>
    </row>
    <row r="58" spans="1:62" s="43" customFormat="1" ht="18" hidden="1" customHeight="1" x14ac:dyDescent="0.25">
      <c r="A58" s="98"/>
      <c r="B58" s="948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936"/>
      <c r="BA58" s="100"/>
      <c r="BB58" s="44"/>
      <c r="BC58" s="44"/>
      <c r="BD58" s="44"/>
      <c r="BE58" s="44"/>
      <c r="BF58" s="44"/>
      <c r="BG58" s="45"/>
      <c r="BH58" s="45"/>
    </row>
    <row r="59" spans="1:62" s="43" customFormat="1" ht="18" hidden="1" customHeight="1" thickBot="1" x14ac:dyDescent="0.3">
      <c r="A59" s="98"/>
      <c r="B59" s="848"/>
      <c r="C59" s="573"/>
      <c r="D59" s="573"/>
      <c r="E59" s="573"/>
      <c r="F59" s="573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87"/>
      <c r="AX59" s="587"/>
      <c r="AY59" s="587"/>
      <c r="AZ59" s="936"/>
      <c r="BA59" s="100"/>
      <c r="BB59" s="44"/>
      <c r="BC59" s="44"/>
      <c r="BD59" s="44"/>
      <c r="BE59" s="44"/>
      <c r="BF59" s="44"/>
      <c r="BG59" s="45"/>
      <c r="BH59" s="45"/>
    </row>
    <row r="60" spans="1:62" s="43" customFormat="1" ht="18" hidden="1" customHeight="1" thickBot="1" x14ac:dyDescent="0.3">
      <c r="A60" s="98"/>
      <c r="B60" s="946" t="s">
        <v>114</v>
      </c>
      <c r="C60" s="946"/>
      <c r="D60" s="946"/>
      <c r="E60" s="946"/>
      <c r="F60" s="947"/>
      <c r="G60" s="623" t="s">
        <v>30</v>
      </c>
      <c r="H60" s="623"/>
      <c r="I60" s="623"/>
      <c r="J60" s="623" t="s">
        <v>30</v>
      </c>
      <c r="K60" s="623"/>
      <c r="L60" s="623"/>
      <c r="M60" s="623"/>
      <c r="N60" s="623" t="s">
        <v>30</v>
      </c>
      <c r="O60" s="623"/>
      <c r="P60" s="623"/>
      <c r="Q60" s="623"/>
      <c r="R60" s="623" t="s">
        <v>30</v>
      </c>
      <c r="S60" s="623"/>
      <c r="T60" s="623"/>
      <c r="U60" s="623"/>
      <c r="V60" s="623" t="s">
        <v>30</v>
      </c>
      <c r="W60" s="623"/>
      <c r="X60" s="623"/>
      <c r="Y60" s="623"/>
      <c r="Z60" s="623" t="s">
        <v>30</v>
      </c>
      <c r="AA60" s="623"/>
      <c r="AB60" s="623"/>
      <c r="AC60" s="623"/>
      <c r="AD60" s="573"/>
      <c r="AE60" s="573"/>
      <c r="AF60" s="573"/>
      <c r="AG60" s="573"/>
      <c r="AH60" s="573"/>
      <c r="AI60" s="573"/>
      <c r="AJ60" s="623" t="s">
        <v>30</v>
      </c>
      <c r="AK60" s="623"/>
      <c r="AL60" s="623"/>
      <c r="AM60" s="623" t="s">
        <v>30</v>
      </c>
      <c r="AN60" s="623"/>
      <c r="AO60" s="623"/>
      <c r="AP60" s="623" t="s">
        <v>30</v>
      </c>
      <c r="AQ60" s="623"/>
      <c r="AR60" s="623" t="s">
        <v>30</v>
      </c>
      <c r="AS60" s="623"/>
      <c r="AT60" s="623"/>
      <c r="AU60" s="623" t="s">
        <v>30</v>
      </c>
      <c r="AV60" s="623"/>
      <c r="AW60" s="623"/>
      <c r="AX60" s="573"/>
      <c r="AY60" s="573"/>
      <c r="AZ60" s="945"/>
      <c r="BA60" s="149"/>
      <c r="BB60" s="50"/>
      <c r="BC60" s="50"/>
      <c r="BD60" s="50"/>
      <c r="BE60" s="50"/>
      <c r="BF60" s="50"/>
      <c r="BG60" s="45"/>
      <c r="BH60" s="45"/>
    </row>
    <row r="61" spans="1:62" s="43" customFormat="1" ht="12" hidden="1" customHeight="1" x14ac:dyDescent="0.25">
      <c r="A61" s="98"/>
      <c r="B61" s="164"/>
      <c r="C61" s="164"/>
      <c r="D61" s="164"/>
      <c r="E61" s="164"/>
      <c r="F61" s="164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53"/>
      <c r="BC61" s="53"/>
      <c r="BD61" s="53"/>
      <c r="BE61" s="53"/>
      <c r="BF61" s="53"/>
      <c r="BG61" s="45"/>
      <c r="BH61" s="45"/>
    </row>
    <row r="62" spans="1:62" s="43" customFormat="1" ht="18" hidden="1" customHeight="1" x14ac:dyDescent="0.25">
      <c r="A62" s="98"/>
      <c r="B62" s="953" t="s">
        <v>295</v>
      </c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953"/>
      <c r="AJ62" s="953"/>
      <c r="AK62" s="953"/>
      <c r="AL62" s="953"/>
      <c r="AM62" s="953"/>
      <c r="AN62" s="953"/>
      <c r="AO62" s="953"/>
      <c r="AP62" s="953"/>
      <c r="AQ62" s="953"/>
      <c r="AR62" s="953"/>
      <c r="AS62" s="953"/>
      <c r="AT62" s="953"/>
      <c r="AU62" s="953"/>
      <c r="AV62" s="953"/>
      <c r="AW62" s="953"/>
      <c r="AX62" s="953"/>
      <c r="AY62" s="953"/>
      <c r="AZ62" s="953"/>
      <c r="BA62" s="953"/>
      <c r="BB62" s="953"/>
      <c r="BC62" s="953"/>
      <c r="BD62" s="953"/>
      <c r="BE62" s="953"/>
      <c r="BF62" s="953"/>
    </row>
    <row r="63" spans="1:62" s="43" customFormat="1" ht="8.1" hidden="1" customHeight="1" x14ac:dyDescent="0.25">
      <c r="A63" s="98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99"/>
      <c r="BB63" s="45"/>
      <c r="BC63" s="45"/>
      <c r="BD63" s="45"/>
      <c r="BE63" s="45"/>
      <c r="BF63" s="45"/>
      <c r="BG63" s="45"/>
      <c r="BH63" s="45"/>
      <c r="BI63" s="45"/>
      <c r="BJ63" s="45"/>
    </row>
    <row r="64" spans="1:62" s="43" customFormat="1" ht="58.5" hidden="1" customHeight="1" x14ac:dyDescent="0.25">
      <c r="A64" s="98"/>
      <c r="B64" s="401" t="s">
        <v>137</v>
      </c>
      <c r="C64" s="401"/>
      <c r="D64" s="401"/>
      <c r="E64" s="401"/>
      <c r="F64" s="402"/>
      <c r="G64" s="456" t="s">
        <v>138</v>
      </c>
      <c r="H64" s="456"/>
      <c r="I64" s="456"/>
      <c r="J64" s="456" t="s">
        <v>139</v>
      </c>
      <c r="K64" s="456"/>
      <c r="L64" s="456"/>
      <c r="M64" s="456"/>
      <c r="N64" s="456" t="s">
        <v>194</v>
      </c>
      <c r="O64" s="456"/>
      <c r="P64" s="456"/>
      <c r="Q64" s="456"/>
      <c r="R64" s="400" t="s">
        <v>140</v>
      </c>
      <c r="S64" s="401"/>
      <c r="T64" s="401"/>
      <c r="U64" s="402"/>
      <c r="V64" s="400" t="s">
        <v>195</v>
      </c>
      <c r="W64" s="401"/>
      <c r="X64" s="401"/>
      <c r="Y64" s="402"/>
      <c r="Z64" s="400" t="s">
        <v>196</v>
      </c>
      <c r="AA64" s="401"/>
      <c r="AB64" s="401"/>
      <c r="AC64" s="401"/>
      <c r="AD64" s="383" t="s">
        <v>422</v>
      </c>
      <c r="AE64" s="384"/>
      <c r="AF64" s="384"/>
      <c r="AG64" s="384"/>
      <c r="AH64" s="384"/>
      <c r="AI64" s="385"/>
      <c r="AJ64" s="383" t="s">
        <v>141</v>
      </c>
      <c r="AK64" s="384"/>
      <c r="AL64" s="384"/>
      <c r="AM64" s="384"/>
      <c r="AN64" s="384"/>
      <c r="AO64" s="385"/>
      <c r="AP64" s="456" t="s">
        <v>142</v>
      </c>
      <c r="AQ64" s="456"/>
      <c r="AR64" s="456"/>
      <c r="AS64" s="456"/>
      <c r="AT64" s="456"/>
      <c r="AU64" s="456"/>
      <c r="AV64" s="456"/>
      <c r="AW64" s="456"/>
      <c r="AX64" s="401" t="s">
        <v>342</v>
      </c>
      <c r="AY64" s="401"/>
      <c r="AZ64" s="401"/>
      <c r="BA64" s="106"/>
      <c r="BB64" s="46"/>
      <c r="BC64" s="46"/>
      <c r="BD64" s="46"/>
      <c r="BE64" s="46"/>
      <c r="BF64" s="46"/>
      <c r="BG64" s="45"/>
      <c r="BH64" s="45"/>
    </row>
    <row r="65" spans="1:60" s="43" customFormat="1" ht="148.5" hidden="1" customHeight="1" x14ac:dyDescent="0.25">
      <c r="A65" s="98"/>
      <c r="B65" s="404"/>
      <c r="C65" s="404"/>
      <c r="D65" s="404"/>
      <c r="E65" s="404"/>
      <c r="F65" s="40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05"/>
      <c r="S65" s="404"/>
      <c r="T65" s="404"/>
      <c r="U65" s="406"/>
      <c r="V65" s="405"/>
      <c r="W65" s="404"/>
      <c r="X65" s="404"/>
      <c r="Y65" s="406"/>
      <c r="Z65" s="405"/>
      <c r="AA65" s="404"/>
      <c r="AB65" s="404"/>
      <c r="AC65" s="404"/>
      <c r="AD65" s="594" t="s">
        <v>143</v>
      </c>
      <c r="AE65" s="595"/>
      <c r="AF65" s="596"/>
      <c r="AG65" s="594" t="s">
        <v>197</v>
      </c>
      <c r="AH65" s="595"/>
      <c r="AI65" s="596"/>
      <c r="AJ65" s="594" t="s">
        <v>144</v>
      </c>
      <c r="AK65" s="595"/>
      <c r="AL65" s="596"/>
      <c r="AM65" s="594" t="s">
        <v>145</v>
      </c>
      <c r="AN65" s="595"/>
      <c r="AO65" s="596"/>
      <c r="AP65" s="952" t="s">
        <v>146</v>
      </c>
      <c r="AQ65" s="952"/>
      <c r="AR65" s="952" t="s">
        <v>147</v>
      </c>
      <c r="AS65" s="952"/>
      <c r="AT65" s="952"/>
      <c r="AU65" s="952" t="s">
        <v>148</v>
      </c>
      <c r="AV65" s="952"/>
      <c r="AW65" s="952"/>
      <c r="AX65" s="404"/>
      <c r="AY65" s="404"/>
      <c r="AZ65" s="404"/>
      <c r="BA65" s="148"/>
      <c r="BB65" s="49"/>
      <c r="BC65" s="49"/>
      <c r="BD65" s="46"/>
      <c r="BE65" s="46"/>
      <c r="BF65" s="46"/>
      <c r="BG65" s="45"/>
      <c r="BH65" s="45"/>
    </row>
    <row r="66" spans="1:60" s="57" customFormat="1" ht="13.5" hidden="1" thickBot="1" x14ac:dyDescent="0.25">
      <c r="A66" s="163"/>
      <c r="B66" s="941">
        <v>1</v>
      </c>
      <c r="C66" s="938"/>
      <c r="D66" s="938"/>
      <c r="E66" s="938"/>
      <c r="F66" s="938"/>
      <c r="G66" s="950">
        <v>2</v>
      </c>
      <c r="H66" s="950"/>
      <c r="I66" s="950"/>
      <c r="J66" s="950">
        <v>3</v>
      </c>
      <c r="K66" s="950"/>
      <c r="L66" s="950"/>
      <c r="M66" s="950"/>
      <c r="N66" s="950">
        <v>4</v>
      </c>
      <c r="O66" s="950"/>
      <c r="P66" s="950"/>
      <c r="Q66" s="950"/>
      <c r="R66" s="950">
        <v>5</v>
      </c>
      <c r="S66" s="950"/>
      <c r="T66" s="950"/>
      <c r="U66" s="950"/>
      <c r="V66" s="950">
        <v>6</v>
      </c>
      <c r="W66" s="950"/>
      <c r="X66" s="950"/>
      <c r="Y66" s="950"/>
      <c r="Z66" s="950">
        <v>7</v>
      </c>
      <c r="AA66" s="950"/>
      <c r="AB66" s="950"/>
      <c r="AC66" s="950"/>
      <c r="AD66" s="950">
        <v>8</v>
      </c>
      <c r="AE66" s="950"/>
      <c r="AF66" s="950"/>
      <c r="AG66" s="950">
        <v>9</v>
      </c>
      <c r="AH66" s="950"/>
      <c r="AI66" s="950"/>
      <c r="AJ66" s="950">
        <v>10</v>
      </c>
      <c r="AK66" s="950"/>
      <c r="AL66" s="950"/>
      <c r="AM66" s="950">
        <v>11</v>
      </c>
      <c r="AN66" s="950"/>
      <c r="AO66" s="950"/>
      <c r="AP66" s="950">
        <v>12</v>
      </c>
      <c r="AQ66" s="950"/>
      <c r="AR66" s="950">
        <v>13</v>
      </c>
      <c r="AS66" s="950"/>
      <c r="AT66" s="950"/>
      <c r="AU66" s="950">
        <v>14</v>
      </c>
      <c r="AV66" s="950"/>
      <c r="AW66" s="950"/>
      <c r="AX66" s="950">
        <v>15</v>
      </c>
      <c r="AY66" s="950"/>
      <c r="AZ66" s="951"/>
      <c r="BA66" s="161"/>
      <c r="BB66" s="55"/>
      <c r="BC66" s="55"/>
      <c r="BD66" s="55"/>
      <c r="BE66" s="55"/>
      <c r="BF66" s="55"/>
      <c r="BG66" s="56"/>
      <c r="BH66" s="56"/>
    </row>
    <row r="67" spans="1:60" s="43" customFormat="1" ht="18" hidden="1" customHeight="1" x14ac:dyDescent="0.25">
      <c r="A67" s="98"/>
      <c r="B67" s="949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937"/>
      <c r="BA67" s="100"/>
      <c r="BB67" s="44"/>
      <c r="BC67" s="44"/>
      <c r="BD67" s="44"/>
      <c r="BE67" s="44"/>
      <c r="BF67" s="44"/>
      <c r="BG67" s="45"/>
      <c r="BH67" s="45"/>
    </row>
    <row r="68" spans="1:60" s="43" customFormat="1" ht="18" hidden="1" customHeight="1" x14ac:dyDescent="0.25">
      <c r="A68" s="98"/>
      <c r="B68" s="948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  <c r="AP68" s="587"/>
      <c r="AQ68" s="587"/>
      <c r="AR68" s="587"/>
      <c r="AS68" s="587"/>
      <c r="AT68" s="587"/>
      <c r="AU68" s="587"/>
      <c r="AV68" s="587"/>
      <c r="AW68" s="587"/>
      <c r="AX68" s="587"/>
      <c r="AY68" s="587"/>
      <c r="AZ68" s="936"/>
      <c r="BA68" s="100"/>
      <c r="BB68" s="44"/>
      <c r="BC68" s="44"/>
      <c r="BD68" s="44"/>
      <c r="BE68" s="44"/>
      <c r="BF68" s="44"/>
      <c r="BG68" s="45"/>
      <c r="BH68" s="45"/>
    </row>
    <row r="69" spans="1:60" s="43" customFormat="1" ht="18" hidden="1" customHeight="1" thickBot="1" x14ac:dyDescent="0.3">
      <c r="A69" s="98"/>
      <c r="B69" s="848"/>
      <c r="C69" s="573"/>
      <c r="D69" s="573"/>
      <c r="E69" s="573"/>
      <c r="F69" s="573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  <c r="AP69" s="587"/>
      <c r="AQ69" s="587"/>
      <c r="AR69" s="587"/>
      <c r="AS69" s="587"/>
      <c r="AT69" s="587"/>
      <c r="AU69" s="587"/>
      <c r="AV69" s="587"/>
      <c r="AW69" s="587"/>
      <c r="AX69" s="587"/>
      <c r="AY69" s="587"/>
      <c r="AZ69" s="936"/>
      <c r="BA69" s="100"/>
      <c r="BB69" s="44"/>
      <c r="BC69" s="44"/>
      <c r="BD69" s="44"/>
      <c r="BE69" s="44"/>
      <c r="BF69" s="44"/>
      <c r="BG69" s="45"/>
      <c r="BH69" s="45"/>
    </row>
    <row r="70" spans="1:60" s="43" customFormat="1" ht="18" hidden="1" customHeight="1" thickBot="1" x14ac:dyDescent="0.3">
      <c r="A70" s="98"/>
      <c r="B70" s="946" t="s">
        <v>114</v>
      </c>
      <c r="C70" s="946"/>
      <c r="D70" s="946"/>
      <c r="E70" s="946"/>
      <c r="F70" s="947"/>
      <c r="G70" s="623" t="s">
        <v>30</v>
      </c>
      <c r="H70" s="623"/>
      <c r="I70" s="623"/>
      <c r="J70" s="623" t="s">
        <v>30</v>
      </c>
      <c r="K70" s="623"/>
      <c r="L70" s="623"/>
      <c r="M70" s="623"/>
      <c r="N70" s="623" t="s">
        <v>30</v>
      </c>
      <c r="O70" s="623"/>
      <c r="P70" s="623"/>
      <c r="Q70" s="623"/>
      <c r="R70" s="623" t="s">
        <v>30</v>
      </c>
      <c r="S70" s="623"/>
      <c r="T70" s="623"/>
      <c r="U70" s="623"/>
      <c r="V70" s="623" t="s">
        <v>30</v>
      </c>
      <c r="W70" s="623"/>
      <c r="X70" s="623"/>
      <c r="Y70" s="623"/>
      <c r="Z70" s="623" t="s">
        <v>30</v>
      </c>
      <c r="AA70" s="623"/>
      <c r="AB70" s="623"/>
      <c r="AC70" s="623"/>
      <c r="AD70" s="573"/>
      <c r="AE70" s="573"/>
      <c r="AF70" s="573"/>
      <c r="AG70" s="573"/>
      <c r="AH70" s="573"/>
      <c r="AI70" s="573"/>
      <c r="AJ70" s="623" t="s">
        <v>30</v>
      </c>
      <c r="AK70" s="623"/>
      <c r="AL70" s="623"/>
      <c r="AM70" s="623" t="s">
        <v>30</v>
      </c>
      <c r="AN70" s="623"/>
      <c r="AO70" s="623"/>
      <c r="AP70" s="623" t="s">
        <v>30</v>
      </c>
      <c r="AQ70" s="623"/>
      <c r="AR70" s="623" t="s">
        <v>30</v>
      </c>
      <c r="AS70" s="623"/>
      <c r="AT70" s="623"/>
      <c r="AU70" s="623" t="s">
        <v>30</v>
      </c>
      <c r="AV70" s="623"/>
      <c r="AW70" s="623"/>
      <c r="AX70" s="573"/>
      <c r="AY70" s="573"/>
      <c r="AZ70" s="945"/>
      <c r="BA70" s="149"/>
      <c r="BB70" s="50"/>
      <c r="BC70" s="50"/>
      <c r="BD70" s="50"/>
      <c r="BE70" s="50"/>
      <c r="BF70" s="50"/>
      <c r="BG70" s="45"/>
      <c r="BH70" s="45"/>
    </row>
    <row r="71" spans="1:60" s="45" customFormat="1" hidden="1" x14ac:dyDescent="0.25">
      <c r="A71" s="99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53"/>
      <c r="BC71" s="53"/>
      <c r="BD71" s="53"/>
      <c r="BE71" s="53"/>
      <c r="BF71" s="53"/>
    </row>
    <row r="72" spans="1:60" s="43" customFormat="1" ht="18" hidden="1" customHeight="1" x14ac:dyDescent="0.25">
      <c r="A72" s="98"/>
      <c r="B72" s="618" t="s">
        <v>215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  <c r="AW72" s="618"/>
      <c r="AX72" s="618"/>
      <c r="AY72" s="618"/>
      <c r="AZ72" s="618"/>
      <c r="BA72" s="98"/>
    </row>
    <row r="73" spans="1:60" s="43" customFormat="1" ht="8.1" hidden="1" customHeight="1" x14ac:dyDescent="0.25">
      <c r="A73" s="9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</row>
    <row r="74" spans="1:60" s="43" customFormat="1" ht="24.95" hidden="1" customHeight="1" x14ac:dyDescent="0.25">
      <c r="A74" s="98"/>
      <c r="B74" s="401" t="s">
        <v>118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2"/>
      <c r="Z74" s="400" t="s">
        <v>72</v>
      </c>
      <c r="AA74" s="401"/>
      <c r="AB74" s="402"/>
      <c r="AC74" s="383" t="s">
        <v>5</v>
      </c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98"/>
    </row>
    <row r="75" spans="1:60" s="43" customFormat="1" ht="24.95" hidden="1" customHeight="1" x14ac:dyDescent="0.25">
      <c r="A75" s="98"/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4"/>
      <c r="Z75" s="455"/>
      <c r="AA75" s="453"/>
      <c r="AB75" s="454"/>
      <c r="AC75" s="400" t="s">
        <v>413</v>
      </c>
      <c r="AD75" s="401"/>
      <c r="AE75" s="401"/>
      <c r="AF75" s="401"/>
      <c r="AG75" s="401"/>
      <c r="AH75" s="401"/>
      <c r="AI75" s="401"/>
      <c r="AJ75" s="402"/>
      <c r="AK75" s="456" t="s">
        <v>8</v>
      </c>
      <c r="AL75" s="456"/>
      <c r="AM75" s="456"/>
      <c r="AN75" s="456"/>
      <c r="AO75" s="456"/>
      <c r="AP75" s="456"/>
      <c r="AQ75" s="456"/>
      <c r="AR75" s="456"/>
      <c r="AS75" s="401" t="s">
        <v>74</v>
      </c>
      <c r="AT75" s="401"/>
      <c r="AU75" s="401"/>
      <c r="AV75" s="401"/>
      <c r="AW75" s="401"/>
      <c r="AX75" s="401"/>
      <c r="AY75" s="401"/>
      <c r="AZ75" s="401"/>
      <c r="BA75" s="98"/>
    </row>
    <row r="76" spans="1:60" s="43" customFormat="1" ht="24.95" hidden="1" customHeight="1" x14ac:dyDescent="0.25">
      <c r="A76" s="98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6"/>
      <c r="Z76" s="405"/>
      <c r="AA76" s="404"/>
      <c r="AB76" s="406"/>
      <c r="AC76" s="405"/>
      <c r="AD76" s="404"/>
      <c r="AE76" s="404"/>
      <c r="AF76" s="404"/>
      <c r="AG76" s="404"/>
      <c r="AH76" s="404"/>
      <c r="AI76" s="404"/>
      <c r="AJ76" s="406"/>
      <c r="AK76" s="456"/>
      <c r="AL76" s="456"/>
      <c r="AM76" s="456"/>
      <c r="AN76" s="456"/>
      <c r="AO76" s="456"/>
      <c r="AP76" s="456"/>
      <c r="AQ76" s="456"/>
      <c r="AR76" s="456"/>
      <c r="AS76" s="404"/>
      <c r="AT76" s="404"/>
      <c r="AU76" s="404"/>
      <c r="AV76" s="404"/>
      <c r="AW76" s="404"/>
      <c r="AX76" s="404"/>
      <c r="AY76" s="404"/>
      <c r="AZ76" s="404"/>
      <c r="BA76" s="98"/>
    </row>
    <row r="77" spans="1:60" s="58" customFormat="1" ht="15" hidden="1" customHeight="1" thickBot="1" x14ac:dyDescent="0.3">
      <c r="A77" s="159"/>
      <c r="B77" s="933">
        <v>1</v>
      </c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4"/>
      <c r="Z77" s="935" t="s">
        <v>75</v>
      </c>
      <c r="AA77" s="933"/>
      <c r="AB77" s="934"/>
      <c r="AC77" s="935" t="s">
        <v>9</v>
      </c>
      <c r="AD77" s="933"/>
      <c r="AE77" s="933"/>
      <c r="AF77" s="933"/>
      <c r="AG77" s="933"/>
      <c r="AH77" s="933"/>
      <c r="AI77" s="933"/>
      <c r="AJ77" s="934"/>
      <c r="AK77" s="935" t="s">
        <v>10</v>
      </c>
      <c r="AL77" s="933"/>
      <c r="AM77" s="933"/>
      <c r="AN77" s="933"/>
      <c r="AO77" s="933"/>
      <c r="AP77" s="933"/>
      <c r="AQ77" s="933"/>
      <c r="AR77" s="934"/>
      <c r="AS77" s="935" t="s">
        <v>11</v>
      </c>
      <c r="AT77" s="933"/>
      <c r="AU77" s="933"/>
      <c r="AV77" s="933"/>
      <c r="AW77" s="933"/>
      <c r="AX77" s="933"/>
      <c r="AY77" s="933"/>
      <c r="AZ77" s="933"/>
      <c r="BA77" s="161"/>
    </row>
    <row r="78" spans="1:60" s="42" customFormat="1" ht="18" hidden="1" customHeight="1" x14ac:dyDescent="0.25">
      <c r="A78" s="96"/>
      <c r="B78" s="921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3"/>
      <c r="Z78" s="471" t="s">
        <v>27</v>
      </c>
      <c r="AA78" s="472"/>
      <c r="AB78" s="472"/>
      <c r="AC78" s="581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  <c r="AP78" s="581"/>
      <c r="AQ78" s="581"/>
      <c r="AR78" s="581"/>
      <c r="AS78" s="581"/>
      <c r="AT78" s="581"/>
      <c r="AU78" s="581"/>
      <c r="AV78" s="581"/>
      <c r="AW78" s="581"/>
      <c r="AX78" s="581"/>
      <c r="AY78" s="581"/>
      <c r="AZ78" s="582"/>
      <c r="BA78" s="96"/>
    </row>
    <row r="79" spans="1:60" s="43" customFormat="1" ht="18" hidden="1" customHeight="1" x14ac:dyDescent="0.25">
      <c r="A79" s="98"/>
      <c r="B79" s="924"/>
      <c r="C79" s="924"/>
      <c r="D79" s="924"/>
      <c r="E79" s="924"/>
      <c r="F79" s="924"/>
      <c r="G79" s="924"/>
      <c r="H79" s="924"/>
      <c r="I79" s="924"/>
      <c r="J79" s="924"/>
      <c r="K79" s="924"/>
      <c r="L79" s="924"/>
      <c r="M79" s="924"/>
      <c r="N79" s="924"/>
      <c r="O79" s="924"/>
      <c r="P79" s="924"/>
      <c r="Q79" s="924"/>
      <c r="R79" s="924"/>
      <c r="S79" s="924"/>
      <c r="T79" s="924"/>
      <c r="U79" s="924"/>
      <c r="V79" s="924"/>
      <c r="W79" s="924"/>
      <c r="X79" s="924"/>
      <c r="Y79" s="924"/>
      <c r="Z79" s="457" t="s">
        <v>28</v>
      </c>
      <c r="AA79" s="458"/>
      <c r="AB79" s="459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588"/>
      <c r="BA79" s="98"/>
    </row>
    <row r="80" spans="1:60" s="43" customFormat="1" ht="18" hidden="1" customHeight="1" x14ac:dyDescent="0.25">
      <c r="A80" s="98"/>
      <c r="B80" s="925"/>
      <c r="C80" s="926"/>
      <c r="D80" s="926"/>
      <c r="E80" s="926"/>
      <c r="F80" s="926"/>
      <c r="G80" s="926"/>
      <c r="H80" s="926"/>
      <c r="I80" s="926"/>
      <c r="J80" s="926"/>
      <c r="K80" s="926"/>
      <c r="L80" s="926"/>
      <c r="M80" s="926"/>
      <c r="N80" s="926"/>
      <c r="O80" s="926"/>
      <c r="P80" s="926"/>
      <c r="Q80" s="926"/>
      <c r="R80" s="926"/>
      <c r="S80" s="926"/>
      <c r="T80" s="926"/>
      <c r="U80" s="926"/>
      <c r="V80" s="926"/>
      <c r="W80" s="926"/>
      <c r="X80" s="926"/>
      <c r="Y80" s="927"/>
      <c r="Z80" s="417" t="s">
        <v>29</v>
      </c>
      <c r="AA80" s="418"/>
      <c r="AB80" s="419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588"/>
      <c r="BA80" s="98"/>
    </row>
    <row r="81" spans="1:62" s="43" customFormat="1" ht="18" hidden="1" customHeight="1" thickBot="1" x14ac:dyDescent="0.3">
      <c r="A81" s="98"/>
      <c r="B81" s="420" t="s">
        <v>58</v>
      </c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2"/>
      <c r="Z81" s="448" t="s">
        <v>244</v>
      </c>
      <c r="AA81" s="449"/>
      <c r="AB81" s="450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5"/>
      <c r="BA81" s="98"/>
    </row>
    <row r="82" spans="1:62" s="45" customFormat="1" ht="18" hidden="1" customHeight="1" x14ac:dyDescent="0.25">
      <c r="A82" s="9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56"/>
      <c r="AA82" s="156"/>
      <c r="AB82" s="15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99"/>
    </row>
    <row r="83" spans="1:62" s="52" customFormat="1" ht="18" hidden="1" customHeight="1" x14ac:dyDescent="0.2">
      <c r="A83" s="157"/>
      <c r="B83" s="955" t="s">
        <v>296</v>
      </c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955"/>
      <c r="AL83" s="955"/>
      <c r="AM83" s="955"/>
      <c r="AN83" s="955"/>
      <c r="AO83" s="955"/>
      <c r="AP83" s="955"/>
      <c r="AQ83" s="955"/>
      <c r="AR83" s="955"/>
      <c r="AS83" s="955"/>
      <c r="AT83" s="955"/>
      <c r="AU83" s="955"/>
      <c r="AV83" s="955"/>
      <c r="AW83" s="955"/>
      <c r="AX83" s="955"/>
      <c r="AY83" s="955"/>
      <c r="AZ83" s="955"/>
      <c r="BA83" s="955"/>
      <c r="BB83" s="955"/>
      <c r="BC83" s="955"/>
      <c r="BD83" s="955"/>
      <c r="BE83" s="955"/>
      <c r="BF83" s="955"/>
    </row>
    <row r="84" spans="1:62" s="43" customFormat="1" ht="18" hidden="1" customHeight="1" x14ac:dyDescent="0.25">
      <c r="A84" s="98"/>
      <c r="B84" s="942" t="s">
        <v>421</v>
      </c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  <c r="U84" s="942"/>
      <c r="V84" s="942"/>
      <c r="W84" s="942"/>
      <c r="X84" s="942"/>
      <c r="Y84" s="942"/>
      <c r="Z84" s="942"/>
      <c r="AA84" s="942"/>
      <c r="AB84" s="942"/>
      <c r="AC84" s="942"/>
      <c r="AD84" s="942"/>
      <c r="AE84" s="942"/>
      <c r="AF84" s="942"/>
      <c r="AG84" s="942"/>
      <c r="AH84" s="942"/>
      <c r="AI84" s="942"/>
      <c r="AJ84" s="942"/>
      <c r="AK84" s="942"/>
      <c r="AL84" s="942"/>
      <c r="AM84" s="942"/>
      <c r="AN84" s="942"/>
      <c r="AO84" s="942"/>
      <c r="AP84" s="942"/>
      <c r="AQ84" s="942"/>
      <c r="AR84" s="942"/>
      <c r="AS84" s="942"/>
      <c r="AT84" s="942"/>
      <c r="AU84" s="942"/>
      <c r="AV84" s="942"/>
      <c r="AW84" s="942"/>
      <c r="AX84" s="942"/>
      <c r="AY84" s="942"/>
      <c r="AZ84" s="942"/>
      <c r="BA84" s="942"/>
      <c r="BB84" s="942"/>
      <c r="BC84" s="942"/>
      <c r="BD84" s="942"/>
      <c r="BE84" s="942"/>
      <c r="BF84" s="942"/>
    </row>
    <row r="85" spans="1:62" s="43" customFormat="1" ht="8.1" hidden="1" customHeight="1" x14ac:dyDescent="0.25">
      <c r="A85" s="98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99"/>
      <c r="BB85" s="45"/>
      <c r="BC85" s="45"/>
      <c r="BD85" s="45"/>
      <c r="BE85" s="45"/>
      <c r="BF85" s="45"/>
      <c r="BG85" s="45"/>
      <c r="BH85" s="45"/>
      <c r="BI85" s="45"/>
      <c r="BJ85" s="45"/>
    </row>
    <row r="86" spans="1:62" s="43" customFormat="1" ht="99.95" hidden="1" customHeight="1" x14ac:dyDescent="0.25">
      <c r="A86" s="99"/>
      <c r="B86" s="401" t="s">
        <v>137</v>
      </c>
      <c r="C86" s="401"/>
      <c r="D86" s="401"/>
      <c r="E86" s="401"/>
      <c r="F86" s="401"/>
      <c r="G86" s="456" t="s">
        <v>138</v>
      </c>
      <c r="H86" s="456"/>
      <c r="I86" s="456"/>
      <c r="J86" s="456" t="s">
        <v>139</v>
      </c>
      <c r="K86" s="456"/>
      <c r="L86" s="456"/>
      <c r="M86" s="456"/>
      <c r="N86" s="456" t="s">
        <v>194</v>
      </c>
      <c r="O86" s="456"/>
      <c r="P86" s="456"/>
      <c r="Q86" s="456"/>
      <c r="R86" s="400" t="s">
        <v>198</v>
      </c>
      <c r="S86" s="401"/>
      <c r="T86" s="401"/>
      <c r="U86" s="402"/>
      <c r="V86" s="400" t="s">
        <v>195</v>
      </c>
      <c r="W86" s="401"/>
      <c r="X86" s="401"/>
      <c r="Y86" s="402"/>
      <c r="Z86" s="400" t="s">
        <v>218</v>
      </c>
      <c r="AA86" s="401"/>
      <c r="AB86" s="401"/>
      <c r="AC86" s="401"/>
      <c r="AD86" s="402"/>
      <c r="AE86" s="400" t="s">
        <v>219</v>
      </c>
      <c r="AF86" s="401"/>
      <c r="AG86" s="401"/>
      <c r="AH86" s="402"/>
      <c r="AI86" s="400" t="s">
        <v>216</v>
      </c>
      <c r="AJ86" s="401"/>
      <c r="AK86" s="401"/>
      <c r="AL86" s="402"/>
      <c r="AM86" s="400" t="s">
        <v>217</v>
      </c>
      <c r="AN86" s="401"/>
      <c r="AO86" s="402"/>
      <c r="AP86" s="401" t="s">
        <v>141</v>
      </c>
      <c r="AQ86" s="401"/>
      <c r="AR86" s="402"/>
      <c r="AS86" s="400" t="s">
        <v>142</v>
      </c>
      <c r="AT86" s="401"/>
      <c r="AU86" s="401"/>
      <c r="AV86" s="402"/>
      <c r="AW86" s="400" t="s">
        <v>343</v>
      </c>
      <c r="AX86" s="401"/>
      <c r="AY86" s="401"/>
      <c r="AZ86" s="401"/>
      <c r="BA86" s="148"/>
      <c r="BB86" s="49"/>
      <c r="BC86" s="49"/>
      <c r="BD86" s="49"/>
      <c r="BE86" s="49"/>
      <c r="BF86" s="49"/>
      <c r="BG86" s="45"/>
      <c r="BH86" s="45"/>
      <c r="BI86" s="45"/>
      <c r="BJ86" s="45"/>
    </row>
    <row r="87" spans="1:62" s="43" customFormat="1" ht="30" hidden="1" customHeight="1" x14ac:dyDescent="0.25">
      <c r="A87" s="99"/>
      <c r="B87" s="404"/>
      <c r="C87" s="404"/>
      <c r="D87" s="404"/>
      <c r="E87" s="404"/>
      <c r="F87" s="404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05"/>
      <c r="S87" s="404"/>
      <c r="T87" s="404"/>
      <c r="U87" s="406"/>
      <c r="V87" s="405"/>
      <c r="W87" s="404"/>
      <c r="X87" s="404"/>
      <c r="Y87" s="406"/>
      <c r="Z87" s="405"/>
      <c r="AA87" s="404"/>
      <c r="AB87" s="404"/>
      <c r="AC87" s="404"/>
      <c r="AD87" s="406"/>
      <c r="AE87" s="405"/>
      <c r="AF87" s="404"/>
      <c r="AG87" s="404"/>
      <c r="AH87" s="406"/>
      <c r="AI87" s="405"/>
      <c r="AJ87" s="404"/>
      <c r="AK87" s="404"/>
      <c r="AL87" s="406"/>
      <c r="AM87" s="405"/>
      <c r="AN87" s="404"/>
      <c r="AO87" s="406"/>
      <c r="AP87" s="404"/>
      <c r="AQ87" s="404"/>
      <c r="AR87" s="406"/>
      <c r="AS87" s="405"/>
      <c r="AT87" s="404"/>
      <c r="AU87" s="404"/>
      <c r="AV87" s="406"/>
      <c r="AW87" s="405"/>
      <c r="AX87" s="404"/>
      <c r="AY87" s="404"/>
      <c r="AZ87" s="404"/>
      <c r="BA87" s="148"/>
      <c r="BB87" s="49"/>
      <c r="BC87" s="49"/>
      <c r="BD87" s="49"/>
      <c r="BE87" s="49"/>
      <c r="BF87" s="49"/>
      <c r="BG87" s="45"/>
      <c r="BH87" s="45"/>
      <c r="BI87" s="45"/>
      <c r="BJ87" s="45"/>
    </row>
    <row r="88" spans="1:62" s="58" customFormat="1" ht="13.5" hidden="1" thickBot="1" x14ac:dyDescent="0.3">
      <c r="A88" s="161"/>
      <c r="B88" s="940">
        <v>1</v>
      </c>
      <c r="C88" s="940"/>
      <c r="D88" s="940"/>
      <c r="E88" s="940"/>
      <c r="F88" s="941"/>
      <c r="G88" s="939">
        <v>2</v>
      </c>
      <c r="H88" s="940"/>
      <c r="I88" s="941"/>
      <c r="J88" s="939">
        <v>3</v>
      </c>
      <c r="K88" s="940"/>
      <c r="L88" s="940"/>
      <c r="M88" s="941"/>
      <c r="N88" s="939">
        <v>4</v>
      </c>
      <c r="O88" s="940"/>
      <c r="P88" s="940"/>
      <c r="Q88" s="941"/>
      <c r="R88" s="939">
        <v>5</v>
      </c>
      <c r="S88" s="940"/>
      <c r="T88" s="940"/>
      <c r="U88" s="941"/>
      <c r="V88" s="939">
        <v>6</v>
      </c>
      <c r="W88" s="940"/>
      <c r="X88" s="940"/>
      <c r="Y88" s="941"/>
      <c r="Z88" s="939">
        <v>7</v>
      </c>
      <c r="AA88" s="940"/>
      <c r="AB88" s="940"/>
      <c r="AC88" s="940"/>
      <c r="AD88" s="941"/>
      <c r="AE88" s="939">
        <v>8</v>
      </c>
      <c r="AF88" s="940"/>
      <c r="AG88" s="940"/>
      <c r="AH88" s="941"/>
      <c r="AI88" s="939">
        <v>9</v>
      </c>
      <c r="AJ88" s="940"/>
      <c r="AK88" s="940"/>
      <c r="AL88" s="941"/>
      <c r="AM88" s="939">
        <v>10</v>
      </c>
      <c r="AN88" s="940"/>
      <c r="AO88" s="941"/>
      <c r="AP88" s="939">
        <v>11</v>
      </c>
      <c r="AQ88" s="940"/>
      <c r="AR88" s="941"/>
      <c r="AS88" s="939">
        <v>12</v>
      </c>
      <c r="AT88" s="940"/>
      <c r="AU88" s="940"/>
      <c r="AV88" s="941"/>
      <c r="AW88" s="939">
        <v>13</v>
      </c>
      <c r="AX88" s="940"/>
      <c r="AY88" s="940"/>
      <c r="AZ88" s="940"/>
      <c r="BA88" s="161" t="s">
        <v>26</v>
      </c>
      <c r="BB88" s="55"/>
      <c r="BC88" s="55"/>
      <c r="BD88" s="55"/>
      <c r="BE88" s="55"/>
      <c r="BF88" s="55"/>
      <c r="BG88" s="55"/>
      <c r="BH88" s="55"/>
      <c r="BI88" s="55"/>
      <c r="BJ88" s="55"/>
    </row>
    <row r="89" spans="1:62" s="43" customFormat="1" ht="18" hidden="1" customHeight="1" x14ac:dyDescent="0.25">
      <c r="A89" s="120"/>
      <c r="B89" s="593"/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  <c r="AA89" s="810"/>
      <c r="AB89" s="810"/>
      <c r="AC89" s="810"/>
      <c r="AD89" s="810"/>
      <c r="AE89" s="810"/>
      <c r="AF89" s="810"/>
      <c r="AG89" s="810"/>
      <c r="AH89" s="810"/>
      <c r="AI89" s="810"/>
      <c r="AJ89" s="810"/>
      <c r="AK89" s="810"/>
      <c r="AL89" s="810"/>
      <c r="AM89" s="810"/>
      <c r="AN89" s="810"/>
      <c r="AO89" s="810"/>
      <c r="AP89" s="810"/>
      <c r="AQ89" s="810"/>
      <c r="AR89" s="810"/>
      <c r="AS89" s="810"/>
      <c r="AT89" s="810"/>
      <c r="AU89" s="810"/>
      <c r="AV89" s="810"/>
      <c r="AW89" s="580"/>
      <c r="AX89" s="580"/>
      <c r="AY89" s="580"/>
      <c r="AZ89" s="937"/>
      <c r="BA89" s="100"/>
      <c r="BB89" s="44"/>
      <c r="BC89" s="44"/>
      <c r="BD89" s="44"/>
      <c r="BE89" s="44"/>
      <c r="BF89" s="44"/>
      <c r="BG89" s="45"/>
      <c r="BH89" s="45"/>
      <c r="BI89" s="45"/>
      <c r="BJ89" s="45"/>
    </row>
    <row r="90" spans="1:62" s="43" customFormat="1" ht="18" hidden="1" customHeight="1" x14ac:dyDescent="0.25">
      <c r="A90" s="120"/>
      <c r="B90" s="388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  <c r="AA90" s="587"/>
      <c r="AB90" s="587"/>
      <c r="AC90" s="587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  <c r="AP90" s="587"/>
      <c r="AQ90" s="587"/>
      <c r="AR90" s="587"/>
      <c r="AS90" s="587"/>
      <c r="AT90" s="587"/>
      <c r="AU90" s="587"/>
      <c r="AV90" s="587"/>
      <c r="AW90" s="587"/>
      <c r="AX90" s="587"/>
      <c r="AY90" s="587"/>
      <c r="AZ90" s="936"/>
      <c r="BA90" s="100"/>
      <c r="BB90" s="44"/>
      <c r="BC90" s="44"/>
      <c r="BD90" s="44"/>
      <c r="BE90" s="44"/>
      <c r="BF90" s="44"/>
      <c r="BG90" s="45"/>
      <c r="BH90" s="45"/>
      <c r="BI90" s="45"/>
      <c r="BJ90" s="45"/>
    </row>
    <row r="91" spans="1:62" s="43" customFormat="1" ht="18" hidden="1" customHeight="1" thickBot="1" x14ac:dyDescent="0.3">
      <c r="A91" s="120"/>
      <c r="B91" s="620"/>
      <c r="C91" s="573"/>
      <c r="D91" s="573"/>
      <c r="E91" s="573"/>
      <c r="F91" s="573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  <c r="AP91" s="587"/>
      <c r="AQ91" s="587"/>
      <c r="AR91" s="587"/>
      <c r="AS91" s="587"/>
      <c r="AT91" s="587"/>
      <c r="AU91" s="587"/>
      <c r="AV91" s="587"/>
      <c r="AW91" s="587"/>
      <c r="AX91" s="587"/>
      <c r="AY91" s="587"/>
      <c r="AZ91" s="936"/>
      <c r="BA91" s="100"/>
      <c r="BB91" s="44"/>
      <c r="BC91" s="44"/>
      <c r="BD91" s="44"/>
      <c r="BE91" s="44"/>
      <c r="BF91" s="44"/>
      <c r="BG91" s="45"/>
      <c r="BH91" s="45"/>
      <c r="BI91" s="45"/>
      <c r="BJ91" s="45"/>
    </row>
    <row r="92" spans="1:62" s="43" customFormat="1" ht="18" hidden="1" customHeight="1" thickBot="1" x14ac:dyDescent="0.3">
      <c r="A92" s="99"/>
      <c r="B92" s="863" t="s">
        <v>114</v>
      </c>
      <c r="C92" s="863"/>
      <c r="D92" s="863"/>
      <c r="E92" s="863"/>
      <c r="F92" s="864"/>
      <c r="G92" s="673" t="s">
        <v>30</v>
      </c>
      <c r="H92" s="673"/>
      <c r="I92" s="382"/>
      <c r="J92" s="672" t="s">
        <v>30</v>
      </c>
      <c r="K92" s="673"/>
      <c r="L92" s="673"/>
      <c r="M92" s="382"/>
      <c r="N92" s="672" t="s">
        <v>30</v>
      </c>
      <c r="O92" s="673"/>
      <c r="P92" s="673"/>
      <c r="Q92" s="382"/>
      <c r="R92" s="672" t="s">
        <v>30</v>
      </c>
      <c r="S92" s="673"/>
      <c r="T92" s="673"/>
      <c r="U92" s="382"/>
      <c r="V92" s="672" t="s">
        <v>30</v>
      </c>
      <c r="W92" s="673"/>
      <c r="X92" s="673"/>
      <c r="Y92" s="382"/>
      <c r="Z92" s="612"/>
      <c r="AA92" s="613"/>
      <c r="AB92" s="613"/>
      <c r="AC92" s="613"/>
      <c r="AD92" s="620"/>
      <c r="AE92" s="612"/>
      <c r="AF92" s="613"/>
      <c r="AG92" s="613"/>
      <c r="AH92" s="620"/>
      <c r="AI92" s="612"/>
      <c r="AJ92" s="613"/>
      <c r="AK92" s="613"/>
      <c r="AL92" s="620"/>
      <c r="AM92" s="612"/>
      <c r="AN92" s="613"/>
      <c r="AO92" s="620"/>
      <c r="AP92" s="672" t="s">
        <v>30</v>
      </c>
      <c r="AQ92" s="673"/>
      <c r="AR92" s="382"/>
      <c r="AS92" s="672" t="s">
        <v>30</v>
      </c>
      <c r="AT92" s="673"/>
      <c r="AU92" s="673"/>
      <c r="AV92" s="382"/>
      <c r="AW92" s="612"/>
      <c r="AX92" s="613"/>
      <c r="AY92" s="613"/>
      <c r="AZ92" s="621"/>
      <c r="BA92" s="100"/>
      <c r="BB92" s="44"/>
      <c r="BC92" s="44"/>
      <c r="BD92" s="44"/>
      <c r="BE92" s="44"/>
      <c r="BF92" s="44"/>
      <c r="BG92" s="45"/>
      <c r="BH92" s="45"/>
      <c r="BI92" s="45"/>
      <c r="BJ92" s="45"/>
    </row>
    <row r="93" spans="1:62" s="43" customFormat="1" ht="15" hidden="1" customHeight="1" x14ac:dyDescent="0.25">
      <c r="A93" s="98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50"/>
      <c r="BC93" s="50"/>
      <c r="BD93" s="50"/>
      <c r="BE93" s="50"/>
      <c r="BF93" s="50"/>
    </row>
    <row r="94" spans="1:62" s="43" customFormat="1" ht="18" hidden="1" customHeight="1" x14ac:dyDescent="0.25">
      <c r="A94" s="98"/>
      <c r="B94" s="942" t="s">
        <v>297</v>
      </c>
      <c r="C94" s="942"/>
      <c r="D94" s="942"/>
      <c r="E94" s="942"/>
      <c r="F94" s="942"/>
      <c r="G94" s="942"/>
      <c r="H94" s="942"/>
      <c r="I94" s="942"/>
      <c r="J94" s="942"/>
      <c r="K94" s="942"/>
      <c r="L94" s="942"/>
      <c r="M94" s="942"/>
      <c r="N94" s="942"/>
      <c r="O94" s="942"/>
      <c r="P94" s="942"/>
      <c r="Q94" s="942"/>
      <c r="R94" s="942"/>
      <c r="S94" s="942"/>
      <c r="T94" s="942"/>
      <c r="U94" s="942"/>
      <c r="V94" s="942"/>
      <c r="W94" s="942"/>
      <c r="X94" s="942"/>
      <c r="Y94" s="942"/>
      <c r="Z94" s="942"/>
      <c r="AA94" s="942"/>
      <c r="AB94" s="942"/>
      <c r="AC94" s="942"/>
      <c r="AD94" s="942"/>
      <c r="AE94" s="942"/>
      <c r="AF94" s="942"/>
      <c r="AG94" s="942"/>
      <c r="AH94" s="942"/>
      <c r="AI94" s="942"/>
      <c r="AJ94" s="942"/>
      <c r="AK94" s="942"/>
      <c r="AL94" s="942"/>
      <c r="AM94" s="942"/>
      <c r="AN94" s="942"/>
      <c r="AO94" s="942"/>
      <c r="AP94" s="942"/>
      <c r="AQ94" s="942"/>
      <c r="AR94" s="942"/>
      <c r="AS94" s="942"/>
      <c r="AT94" s="942"/>
      <c r="AU94" s="942"/>
      <c r="AV94" s="942"/>
      <c r="AW94" s="942"/>
      <c r="AX94" s="942"/>
      <c r="AY94" s="942"/>
      <c r="AZ94" s="942"/>
      <c r="BA94" s="942"/>
      <c r="BB94" s="942"/>
      <c r="BC94" s="942"/>
      <c r="BD94" s="942"/>
      <c r="BE94" s="942"/>
      <c r="BF94" s="942"/>
    </row>
    <row r="95" spans="1:62" s="43" customFormat="1" ht="8.1" hidden="1" customHeight="1" x14ac:dyDescent="0.25">
      <c r="A95" s="98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99"/>
      <c r="BB95" s="45"/>
      <c r="BC95" s="45"/>
      <c r="BD95" s="45"/>
      <c r="BE95" s="45"/>
      <c r="BF95" s="45"/>
      <c r="BG95" s="45"/>
      <c r="BH95" s="45"/>
      <c r="BI95" s="45"/>
      <c r="BJ95" s="45"/>
    </row>
    <row r="96" spans="1:62" s="43" customFormat="1" ht="99.95" hidden="1" customHeight="1" x14ac:dyDescent="0.25">
      <c r="A96" s="99"/>
      <c r="B96" s="401" t="s">
        <v>137</v>
      </c>
      <c r="C96" s="401"/>
      <c r="D96" s="401"/>
      <c r="E96" s="401"/>
      <c r="F96" s="401"/>
      <c r="G96" s="456" t="s">
        <v>138</v>
      </c>
      <c r="H96" s="456"/>
      <c r="I96" s="456"/>
      <c r="J96" s="456" t="s">
        <v>139</v>
      </c>
      <c r="K96" s="456"/>
      <c r="L96" s="456"/>
      <c r="M96" s="456"/>
      <c r="N96" s="456" t="s">
        <v>194</v>
      </c>
      <c r="O96" s="456"/>
      <c r="P96" s="456"/>
      <c r="Q96" s="456"/>
      <c r="R96" s="400" t="s">
        <v>198</v>
      </c>
      <c r="S96" s="401"/>
      <c r="T96" s="401"/>
      <c r="U96" s="402"/>
      <c r="V96" s="400" t="s">
        <v>195</v>
      </c>
      <c r="W96" s="401"/>
      <c r="X96" s="401"/>
      <c r="Y96" s="402"/>
      <c r="Z96" s="400" t="s">
        <v>218</v>
      </c>
      <c r="AA96" s="401"/>
      <c r="AB96" s="401"/>
      <c r="AC96" s="401"/>
      <c r="AD96" s="402"/>
      <c r="AE96" s="400" t="s">
        <v>219</v>
      </c>
      <c r="AF96" s="401"/>
      <c r="AG96" s="401"/>
      <c r="AH96" s="402"/>
      <c r="AI96" s="400" t="s">
        <v>216</v>
      </c>
      <c r="AJ96" s="401"/>
      <c r="AK96" s="401"/>
      <c r="AL96" s="402"/>
      <c r="AM96" s="400" t="s">
        <v>217</v>
      </c>
      <c r="AN96" s="401"/>
      <c r="AO96" s="402"/>
      <c r="AP96" s="401" t="s">
        <v>141</v>
      </c>
      <c r="AQ96" s="401"/>
      <c r="AR96" s="402"/>
      <c r="AS96" s="400" t="s">
        <v>142</v>
      </c>
      <c r="AT96" s="401"/>
      <c r="AU96" s="401"/>
      <c r="AV96" s="402"/>
      <c r="AW96" s="400" t="s">
        <v>343</v>
      </c>
      <c r="AX96" s="401"/>
      <c r="AY96" s="401"/>
      <c r="AZ96" s="401"/>
      <c r="BA96" s="148"/>
      <c r="BB96" s="49"/>
      <c r="BC96" s="49"/>
      <c r="BD96" s="49"/>
      <c r="BE96" s="49"/>
      <c r="BF96" s="49"/>
      <c r="BG96" s="45"/>
      <c r="BH96" s="45"/>
      <c r="BI96" s="45"/>
      <c r="BJ96" s="45"/>
    </row>
    <row r="97" spans="1:65" s="43" customFormat="1" ht="30" hidden="1" customHeight="1" x14ac:dyDescent="0.25">
      <c r="A97" s="99"/>
      <c r="B97" s="404"/>
      <c r="C97" s="404"/>
      <c r="D97" s="404"/>
      <c r="E97" s="404"/>
      <c r="F97" s="404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05"/>
      <c r="S97" s="404"/>
      <c r="T97" s="404"/>
      <c r="U97" s="406"/>
      <c r="V97" s="405"/>
      <c r="W97" s="404"/>
      <c r="X97" s="404"/>
      <c r="Y97" s="406"/>
      <c r="Z97" s="405"/>
      <c r="AA97" s="404"/>
      <c r="AB97" s="404"/>
      <c r="AC97" s="404"/>
      <c r="AD97" s="406"/>
      <c r="AE97" s="405"/>
      <c r="AF97" s="404"/>
      <c r="AG97" s="404"/>
      <c r="AH97" s="406"/>
      <c r="AI97" s="405"/>
      <c r="AJ97" s="404"/>
      <c r="AK97" s="404"/>
      <c r="AL97" s="406"/>
      <c r="AM97" s="405"/>
      <c r="AN97" s="404"/>
      <c r="AO97" s="406"/>
      <c r="AP97" s="404"/>
      <c r="AQ97" s="404"/>
      <c r="AR97" s="406"/>
      <c r="AS97" s="405"/>
      <c r="AT97" s="404"/>
      <c r="AU97" s="404"/>
      <c r="AV97" s="406"/>
      <c r="AW97" s="405"/>
      <c r="AX97" s="404"/>
      <c r="AY97" s="404"/>
      <c r="AZ97" s="404"/>
      <c r="BA97" s="148"/>
      <c r="BB97" s="49"/>
      <c r="BC97" s="49"/>
      <c r="BD97" s="49"/>
      <c r="BE97" s="49"/>
      <c r="BF97" s="49"/>
      <c r="BG97" s="45"/>
      <c r="BH97" s="45"/>
      <c r="BI97" s="45"/>
      <c r="BJ97" s="45"/>
    </row>
    <row r="98" spans="1:65" s="58" customFormat="1" ht="13.5" hidden="1" thickBot="1" x14ac:dyDescent="0.3">
      <c r="A98" s="161"/>
      <c r="B98" s="940">
        <v>1</v>
      </c>
      <c r="C98" s="940"/>
      <c r="D98" s="940"/>
      <c r="E98" s="940"/>
      <c r="F98" s="941"/>
      <c r="G98" s="939">
        <v>2</v>
      </c>
      <c r="H98" s="940"/>
      <c r="I98" s="941"/>
      <c r="J98" s="939">
        <v>3</v>
      </c>
      <c r="K98" s="940"/>
      <c r="L98" s="940"/>
      <c r="M98" s="941"/>
      <c r="N98" s="939">
        <v>4</v>
      </c>
      <c r="O98" s="940"/>
      <c r="P98" s="940"/>
      <c r="Q98" s="941"/>
      <c r="R98" s="939">
        <v>5</v>
      </c>
      <c r="S98" s="940"/>
      <c r="T98" s="940"/>
      <c r="U98" s="941"/>
      <c r="V98" s="939">
        <v>6</v>
      </c>
      <c r="W98" s="940"/>
      <c r="X98" s="940"/>
      <c r="Y98" s="941"/>
      <c r="Z98" s="939">
        <v>7</v>
      </c>
      <c r="AA98" s="940"/>
      <c r="AB98" s="940"/>
      <c r="AC98" s="940"/>
      <c r="AD98" s="941"/>
      <c r="AE98" s="939">
        <v>8</v>
      </c>
      <c r="AF98" s="940"/>
      <c r="AG98" s="940"/>
      <c r="AH98" s="941"/>
      <c r="AI98" s="939">
        <v>9</v>
      </c>
      <c r="AJ98" s="940"/>
      <c r="AK98" s="940"/>
      <c r="AL98" s="941"/>
      <c r="AM98" s="939">
        <v>10</v>
      </c>
      <c r="AN98" s="940"/>
      <c r="AO98" s="941"/>
      <c r="AP98" s="939">
        <v>11</v>
      </c>
      <c r="AQ98" s="940"/>
      <c r="AR98" s="941"/>
      <c r="AS98" s="939">
        <v>12</v>
      </c>
      <c r="AT98" s="940"/>
      <c r="AU98" s="940"/>
      <c r="AV98" s="941"/>
      <c r="AW98" s="939">
        <v>13</v>
      </c>
      <c r="AX98" s="940"/>
      <c r="AY98" s="940"/>
      <c r="AZ98" s="940"/>
      <c r="BA98" s="161" t="s">
        <v>26</v>
      </c>
      <c r="BB98" s="55"/>
      <c r="BC98" s="55"/>
      <c r="BD98" s="55"/>
      <c r="BE98" s="55"/>
      <c r="BF98" s="55"/>
      <c r="BG98" s="55"/>
      <c r="BH98" s="55"/>
      <c r="BI98" s="55"/>
      <c r="BJ98" s="55"/>
    </row>
    <row r="99" spans="1:65" s="43" customFormat="1" ht="18" hidden="1" customHeight="1" x14ac:dyDescent="0.25">
      <c r="A99" s="120"/>
      <c r="B99" s="593"/>
      <c r="C99" s="810"/>
      <c r="D99" s="810"/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0"/>
      <c r="AL99" s="810"/>
      <c r="AM99" s="810"/>
      <c r="AN99" s="810"/>
      <c r="AO99" s="810"/>
      <c r="AP99" s="810"/>
      <c r="AQ99" s="810"/>
      <c r="AR99" s="810"/>
      <c r="AS99" s="810"/>
      <c r="AT99" s="810"/>
      <c r="AU99" s="810"/>
      <c r="AV99" s="810"/>
      <c r="AW99" s="580"/>
      <c r="AX99" s="580"/>
      <c r="AY99" s="580"/>
      <c r="AZ99" s="937"/>
      <c r="BA99" s="100"/>
      <c r="BB99" s="44"/>
      <c r="BC99" s="44"/>
      <c r="BD99" s="44"/>
      <c r="BE99" s="44"/>
      <c r="BF99" s="44"/>
      <c r="BG99" s="45"/>
      <c r="BH99" s="45"/>
      <c r="BI99" s="45"/>
      <c r="BJ99" s="45"/>
    </row>
    <row r="100" spans="1:65" s="43" customFormat="1" ht="18" hidden="1" customHeight="1" x14ac:dyDescent="0.25">
      <c r="A100" s="120"/>
      <c r="B100" s="388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  <c r="AP100" s="587"/>
      <c r="AQ100" s="587"/>
      <c r="AR100" s="587"/>
      <c r="AS100" s="587"/>
      <c r="AT100" s="587"/>
      <c r="AU100" s="587"/>
      <c r="AV100" s="587"/>
      <c r="AW100" s="587"/>
      <c r="AX100" s="587"/>
      <c r="AY100" s="587"/>
      <c r="AZ100" s="936"/>
      <c r="BA100" s="100"/>
      <c r="BB100" s="44"/>
      <c r="BC100" s="44"/>
      <c r="BD100" s="44"/>
      <c r="BE100" s="44"/>
      <c r="BF100" s="44"/>
      <c r="BG100" s="45"/>
      <c r="BH100" s="45"/>
      <c r="BI100" s="45"/>
      <c r="BJ100" s="45"/>
    </row>
    <row r="101" spans="1:65" s="43" customFormat="1" ht="18" hidden="1" customHeight="1" thickBot="1" x14ac:dyDescent="0.3">
      <c r="A101" s="120"/>
      <c r="B101" s="620"/>
      <c r="C101" s="573"/>
      <c r="D101" s="573"/>
      <c r="E101" s="573"/>
      <c r="F101" s="573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7"/>
      <c r="AS101" s="587"/>
      <c r="AT101" s="587"/>
      <c r="AU101" s="587"/>
      <c r="AV101" s="587"/>
      <c r="AW101" s="587"/>
      <c r="AX101" s="587"/>
      <c r="AY101" s="587"/>
      <c r="AZ101" s="936"/>
      <c r="BA101" s="100"/>
      <c r="BB101" s="44"/>
      <c r="BC101" s="44"/>
      <c r="BD101" s="44"/>
      <c r="BE101" s="44"/>
      <c r="BF101" s="44"/>
      <c r="BG101" s="45"/>
      <c r="BH101" s="45"/>
      <c r="BI101" s="45"/>
      <c r="BJ101" s="45"/>
    </row>
    <row r="102" spans="1:65" s="43" customFormat="1" ht="18" hidden="1" customHeight="1" thickBot="1" x14ac:dyDescent="0.3">
      <c r="A102" s="99"/>
      <c r="B102" s="863" t="s">
        <v>114</v>
      </c>
      <c r="C102" s="863"/>
      <c r="D102" s="863"/>
      <c r="E102" s="863"/>
      <c r="F102" s="864"/>
      <c r="G102" s="673" t="s">
        <v>30</v>
      </c>
      <c r="H102" s="673"/>
      <c r="I102" s="382"/>
      <c r="J102" s="672" t="s">
        <v>30</v>
      </c>
      <c r="K102" s="673"/>
      <c r="L102" s="673"/>
      <c r="M102" s="382"/>
      <c r="N102" s="672" t="s">
        <v>30</v>
      </c>
      <c r="O102" s="673"/>
      <c r="P102" s="673"/>
      <c r="Q102" s="382"/>
      <c r="R102" s="672" t="s">
        <v>30</v>
      </c>
      <c r="S102" s="673"/>
      <c r="T102" s="673"/>
      <c r="U102" s="382"/>
      <c r="V102" s="672" t="s">
        <v>30</v>
      </c>
      <c r="W102" s="673"/>
      <c r="X102" s="673"/>
      <c r="Y102" s="382"/>
      <c r="Z102" s="612"/>
      <c r="AA102" s="613"/>
      <c r="AB102" s="613"/>
      <c r="AC102" s="613"/>
      <c r="AD102" s="620"/>
      <c r="AE102" s="612"/>
      <c r="AF102" s="613"/>
      <c r="AG102" s="613"/>
      <c r="AH102" s="620"/>
      <c r="AI102" s="612"/>
      <c r="AJ102" s="613"/>
      <c r="AK102" s="613"/>
      <c r="AL102" s="620"/>
      <c r="AM102" s="612"/>
      <c r="AN102" s="613"/>
      <c r="AO102" s="620"/>
      <c r="AP102" s="672" t="s">
        <v>30</v>
      </c>
      <c r="AQ102" s="673"/>
      <c r="AR102" s="382"/>
      <c r="AS102" s="672" t="s">
        <v>30</v>
      </c>
      <c r="AT102" s="673"/>
      <c r="AU102" s="673"/>
      <c r="AV102" s="382"/>
      <c r="AW102" s="612"/>
      <c r="AX102" s="613"/>
      <c r="AY102" s="613"/>
      <c r="AZ102" s="621"/>
      <c r="BA102" s="100"/>
      <c r="BB102" s="44"/>
      <c r="BC102" s="44"/>
      <c r="BD102" s="44"/>
      <c r="BE102" s="44"/>
      <c r="BF102" s="44"/>
      <c r="BG102" s="45"/>
      <c r="BH102" s="45"/>
      <c r="BI102" s="45"/>
      <c r="BJ102" s="45"/>
    </row>
    <row r="103" spans="1:65" s="54" customFormat="1" ht="15" hidden="1" customHeight="1" x14ac:dyDescent="0.25">
      <c r="A103" s="16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46"/>
      <c r="BC103" s="46"/>
      <c r="BD103" s="46"/>
      <c r="BE103" s="46"/>
      <c r="BF103" s="46"/>
      <c r="BG103" s="47"/>
      <c r="BH103" s="47"/>
      <c r="BI103" s="47"/>
      <c r="BJ103" s="47"/>
      <c r="BK103" s="47"/>
      <c r="BL103" s="47"/>
      <c r="BM103" s="47"/>
    </row>
    <row r="104" spans="1:65" s="43" customFormat="1" ht="18" hidden="1" customHeight="1" x14ac:dyDescent="0.25">
      <c r="A104" s="98"/>
      <c r="B104" s="942" t="s">
        <v>298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942"/>
      <c r="AL104" s="942"/>
      <c r="AM104" s="942"/>
      <c r="AN104" s="942"/>
      <c r="AO104" s="942"/>
      <c r="AP104" s="942"/>
      <c r="AQ104" s="942"/>
      <c r="AR104" s="942"/>
      <c r="AS104" s="942"/>
      <c r="AT104" s="942"/>
      <c r="AU104" s="942"/>
      <c r="AV104" s="942"/>
      <c r="AW104" s="942"/>
      <c r="AX104" s="942"/>
      <c r="AY104" s="942"/>
      <c r="AZ104" s="942"/>
      <c r="BA104" s="942"/>
      <c r="BB104" s="942"/>
      <c r="BC104" s="942"/>
      <c r="BD104" s="942"/>
      <c r="BE104" s="942"/>
      <c r="BF104" s="942"/>
    </row>
    <row r="105" spans="1:65" s="43" customFormat="1" ht="8.1" hidden="1" customHeight="1" x14ac:dyDescent="0.25">
      <c r="A105" s="98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99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5" s="43" customFormat="1" ht="99.95" hidden="1" customHeight="1" x14ac:dyDescent="0.25">
      <c r="A106" s="99"/>
      <c r="B106" s="401" t="s">
        <v>137</v>
      </c>
      <c r="C106" s="401"/>
      <c r="D106" s="401"/>
      <c r="E106" s="401"/>
      <c r="F106" s="401"/>
      <c r="G106" s="456" t="s">
        <v>138</v>
      </c>
      <c r="H106" s="456"/>
      <c r="I106" s="456"/>
      <c r="J106" s="456" t="s">
        <v>139</v>
      </c>
      <c r="K106" s="456"/>
      <c r="L106" s="456"/>
      <c r="M106" s="456"/>
      <c r="N106" s="456" t="s">
        <v>194</v>
      </c>
      <c r="O106" s="456"/>
      <c r="P106" s="456"/>
      <c r="Q106" s="456"/>
      <c r="R106" s="400" t="s">
        <v>198</v>
      </c>
      <c r="S106" s="401"/>
      <c r="T106" s="401"/>
      <c r="U106" s="402"/>
      <c r="V106" s="400" t="s">
        <v>195</v>
      </c>
      <c r="W106" s="401"/>
      <c r="X106" s="401"/>
      <c r="Y106" s="402"/>
      <c r="Z106" s="400" t="s">
        <v>218</v>
      </c>
      <c r="AA106" s="401"/>
      <c r="AB106" s="401"/>
      <c r="AC106" s="401"/>
      <c r="AD106" s="402"/>
      <c r="AE106" s="400" t="s">
        <v>219</v>
      </c>
      <c r="AF106" s="401"/>
      <c r="AG106" s="401"/>
      <c r="AH106" s="402"/>
      <c r="AI106" s="400" t="s">
        <v>216</v>
      </c>
      <c r="AJ106" s="401"/>
      <c r="AK106" s="401"/>
      <c r="AL106" s="402"/>
      <c r="AM106" s="400" t="s">
        <v>217</v>
      </c>
      <c r="AN106" s="401"/>
      <c r="AO106" s="402"/>
      <c r="AP106" s="401" t="s">
        <v>141</v>
      </c>
      <c r="AQ106" s="401"/>
      <c r="AR106" s="402"/>
      <c r="AS106" s="400" t="s">
        <v>142</v>
      </c>
      <c r="AT106" s="401"/>
      <c r="AU106" s="401"/>
      <c r="AV106" s="402"/>
      <c r="AW106" s="400" t="s">
        <v>343</v>
      </c>
      <c r="AX106" s="401"/>
      <c r="AY106" s="401"/>
      <c r="AZ106" s="401"/>
      <c r="BA106" s="148"/>
      <c r="BB106" s="49"/>
      <c r="BC106" s="49"/>
      <c r="BD106" s="49"/>
      <c r="BE106" s="49"/>
      <c r="BF106" s="49"/>
      <c r="BG106" s="45"/>
      <c r="BH106" s="45"/>
      <c r="BI106" s="45"/>
      <c r="BJ106" s="45"/>
    </row>
    <row r="107" spans="1:65" s="43" customFormat="1" ht="30" hidden="1" customHeight="1" x14ac:dyDescent="0.25">
      <c r="A107" s="99"/>
      <c r="B107" s="404"/>
      <c r="C107" s="404"/>
      <c r="D107" s="404"/>
      <c r="E107" s="404"/>
      <c r="F107" s="404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05"/>
      <c r="S107" s="404"/>
      <c r="T107" s="404"/>
      <c r="U107" s="406"/>
      <c r="V107" s="405"/>
      <c r="W107" s="404"/>
      <c r="X107" s="404"/>
      <c r="Y107" s="406"/>
      <c r="Z107" s="405"/>
      <c r="AA107" s="404"/>
      <c r="AB107" s="404"/>
      <c r="AC107" s="404"/>
      <c r="AD107" s="406"/>
      <c r="AE107" s="405"/>
      <c r="AF107" s="404"/>
      <c r="AG107" s="404"/>
      <c r="AH107" s="406"/>
      <c r="AI107" s="405"/>
      <c r="AJ107" s="404"/>
      <c r="AK107" s="404"/>
      <c r="AL107" s="406"/>
      <c r="AM107" s="405"/>
      <c r="AN107" s="404"/>
      <c r="AO107" s="406"/>
      <c r="AP107" s="404"/>
      <c r="AQ107" s="404"/>
      <c r="AR107" s="406"/>
      <c r="AS107" s="405"/>
      <c r="AT107" s="404"/>
      <c r="AU107" s="404"/>
      <c r="AV107" s="406"/>
      <c r="AW107" s="405"/>
      <c r="AX107" s="404"/>
      <c r="AY107" s="404"/>
      <c r="AZ107" s="404"/>
      <c r="BA107" s="148"/>
      <c r="BB107" s="49"/>
      <c r="BC107" s="49"/>
      <c r="BD107" s="49"/>
      <c r="BE107" s="49"/>
      <c r="BF107" s="49"/>
      <c r="BG107" s="45"/>
      <c r="BH107" s="45"/>
      <c r="BI107" s="45"/>
      <c r="BJ107" s="45"/>
    </row>
    <row r="108" spans="1:65" s="58" customFormat="1" ht="13.5" hidden="1" thickBot="1" x14ac:dyDescent="0.3">
      <c r="A108" s="161"/>
      <c r="B108" s="940">
        <v>1</v>
      </c>
      <c r="C108" s="940"/>
      <c r="D108" s="940"/>
      <c r="E108" s="940"/>
      <c r="F108" s="941"/>
      <c r="G108" s="939">
        <v>2</v>
      </c>
      <c r="H108" s="940"/>
      <c r="I108" s="941"/>
      <c r="J108" s="939">
        <v>3</v>
      </c>
      <c r="K108" s="940"/>
      <c r="L108" s="940"/>
      <c r="M108" s="941"/>
      <c r="N108" s="939">
        <v>4</v>
      </c>
      <c r="O108" s="940"/>
      <c r="P108" s="940"/>
      <c r="Q108" s="941"/>
      <c r="R108" s="939">
        <v>5</v>
      </c>
      <c r="S108" s="940"/>
      <c r="T108" s="940"/>
      <c r="U108" s="941"/>
      <c r="V108" s="939">
        <v>6</v>
      </c>
      <c r="W108" s="940"/>
      <c r="X108" s="940"/>
      <c r="Y108" s="941"/>
      <c r="Z108" s="939">
        <v>7</v>
      </c>
      <c r="AA108" s="940"/>
      <c r="AB108" s="940"/>
      <c r="AC108" s="940"/>
      <c r="AD108" s="941"/>
      <c r="AE108" s="939">
        <v>8</v>
      </c>
      <c r="AF108" s="940"/>
      <c r="AG108" s="940"/>
      <c r="AH108" s="941"/>
      <c r="AI108" s="939">
        <v>9</v>
      </c>
      <c r="AJ108" s="940"/>
      <c r="AK108" s="940"/>
      <c r="AL108" s="941"/>
      <c r="AM108" s="939">
        <v>10</v>
      </c>
      <c r="AN108" s="940"/>
      <c r="AO108" s="941"/>
      <c r="AP108" s="939">
        <v>11</v>
      </c>
      <c r="AQ108" s="940"/>
      <c r="AR108" s="941"/>
      <c r="AS108" s="939">
        <v>12</v>
      </c>
      <c r="AT108" s="940"/>
      <c r="AU108" s="940"/>
      <c r="AV108" s="941"/>
      <c r="AW108" s="939">
        <v>13</v>
      </c>
      <c r="AX108" s="940"/>
      <c r="AY108" s="940"/>
      <c r="AZ108" s="940"/>
      <c r="BA108" s="161" t="s">
        <v>26</v>
      </c>
      <c r="BB108" s="55"/>
      <c r="BC108" s="55"/>
      <c r="BD108" s="55"/>
      <c r="BE108" s="55"/>
      <c r="BF108" s="55"/>
      <c r="BG108" s="55"/>
      <c r="BH108" s="55"/>
      <c r="BI108" s="55"/>
      <c r="BJ108" s="55"/>
    </row>
    <row r="109" spans="1:65" s="43" customFormat="1" ht="18" hidden="1" customHeight="1" x14ac:dyDescent="0.25">
      <c r="A109" s="120"/>
      <c r="B109" s="593"/>
      <c r="C109" s="810"/>
      <c r="D109" s="810"/>
      <c r="E109" s="810"/>
      <c r="F109" s="810"/>
      <c r="G109" s="810"/>
      <c r="H109" s="810"/>
      <c r="I109" s="810"/>
      <c r="J109" s="810"/>
      <c r="K109" s="810"/>
      <c r="L109" s="810"/>
      <c r="M109" s="810"/>
      <c r="N109" s="810"/>
      <c r="O109" s="810"/>
      <c r="P109" s="810"/>
      <c r="Q109" s="810"/>
      <c r="R109" s="810"/>
      <c r="S109" s="810"/>
      <c r="T109" s="810"/>
      <c r="U109" s="810"/>
      <c r="V109" s="810"/>
      <c r="W109" s="810"/>
      <c r="X109" s="810"/>
      <c r="Y109" s="810"/>
      <c r="Z109" s="810"/>
      <c r="AA109" s="810"/>
      <c r="AB109" s="810"/>
      <c r="AC109" s="810"/>
      <c r="AD109" s="810"/>
      <c r="AE109" s="810"/>
      <c r="AF109" s="810"/>
      <c r="AG109" s="810"/>
      <c r="AH109" s="810"/>
      <c r="AI109" s="810"/>
      <c r="AJ109" s="810"/>
      <c r="AK109" s="810"/>
      <c r="AL109" s="810"/>
      <c r="AM109" s="810"/>
      <c r="AN109" s="810"/>
      <c r="AO109" s="810"/>
      <c r="AP109" s="810"/>
      <c r="AQ109" s="810"/>
      <c r="AR109" s="810"/>
      <c r="AS109" s="810"/>
      <c r="AT109" s="810"/>
      <c r="AU109" s="810"/>
      <c r="AV109" s="810"/>
      <c r="AW109" s="580"/>
      <c r="AX109" s="580"/>
      <c r="AY109" s="580"/>
      <c r="AZ109" s="937"/>
      <c r="BA109" s="100"/>
      <c r="BB109" s="44"/>
      <c r="BC109" s="44"/>
      <c r="BD109" s="44"/>
      <c r="BE109" s="44"/>
      <c r="BF109" s="44"/>
      <c r="BG109" s="45"/>
      <c r="BH109" s="45"/>
      <c r="BI109" s="45"/>
      <c r="BJ109" s="45"/>
    </row>
    <row r="110" spans="1:65" s="43" customFormat="1" ht="18" hidden="1" customHeight="1" x14ac:dyDescent="0.25">
      <c r="A110" s="120"/>
      <c r="B110" s="388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87"/>
      <c r="AS110" s="587"/>
      <c r="AT110" s="587"/>
      <c r="AU110" s="587"/>
      <c r="AV110" s="587"/>
      <c r="AW110" s="587"/>
      <c r="AX110" s="587"/>
      <c r="AY110" s="587"/>
      <c r="AZ110" s="936"/>
      <c r="BA110" s="100"/>
      <c r="BB110" s="44"/>
      <c r="BC110" s="44"/>
      <c r="BD110" s="44"/>
      <c r="BE110" s="44"/>
      <c r="BF110" s="44"/>
      <c r="BG110" s="45"/>
      <c r="BH110" s="45"/>
      <c r="BI110" s="45"/>
      <c r="BJ110" s="45"/>
    </row>
    <row r="111" spans="1:65" s="43" customFormat="1" ht="18" hidden="1" customHeight="1" thickBot="1" x14ac:dyDescent="0.3">
      <c r="A111" s="120"/>
      <c r="B111" s="620"/>
      <c r="C111" s="573"/>
      <c r="D111" s="573"/>
      <c r="E111" s="573"/>
      <c r="F111" s="573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87"/>
      <c r="AS111" s="587"/>
      <c r="AT111" s="587"/>
      <c r="AU111" s="587"/>
      <c r="AV111" s="587"/>
      <c r="AW111" s="587"/>
      <c r="AX111" s="587"/>
      <c r="AY111" s="587"/>
      <c r="AZ111" s="936"/>
      <c r="BA111" s="100"/>
      <c r="BB111" s="44"/>
      <c r="BC111" s="44"/>
      <c r="BD111" s="44"/>
      <c r="BE111" s="44"/>
      <c r="BF111" s="44"/>
      <c r="BG111" s="45"/>
      <c r="BH111" s="45"/>
      <c r="BI111" s="45"/>
      <c r="BJ111" s="45"/>
    </row>
    <row r="112" spans="1:65" s="43" customFormat="1" ht="18" hidden="1" customHeight="1" thickBot="1" x14ac:dyDescent="0.3">
      <c r="A112" s="99"/>
      <c r="B112" s="863" t="s">
        <v>114</v>
      </c>
      <c r="C112" s="863"/>
      <c r="D112" s="863"/>
      <c r="E112" s="863"/>
      <c r="F112" s="864"/>
      <c r="G112" s="673" t="s">
        <v>30</v>
      </c>
      <c r="H112" s="673"/>
      <c r="I112" s="382"/>
      <c r="J112" s="672" t="s">
        <v>30</v>
      </c>
      <c r="K112" s="673"/>
      <c r="L112" s="673"/>
      <c r="M112" s="382"/>
      <c r="N112" s="672" t="s">
        <v>30</v>
      </c>
      <c r="O112" s="673"/>
      <c r="P112" s="673"/>
      <c r="Q112" s="382"/>
      <c r="R112" s="672" t="s">
        <v>30</v>
      </c>
      <c r="S112" s="673"/>
      <c r="T112" s="673"/>
      <c r="U112" s="382"/>
      <c r="V112" s="672" t="s">
        <v>30</v>
      </c>
      <c r="W112" s="673"/>
      <c r="X112" s="673"/>
      <c r="Y112" s="382"/>
      <c r="Z112" s="612"/>
      <c r="AA112" s="613"/>
      <c r="AB112" s="613"/>
      <c r="AC112" s="613"/>
      <c r="AD112" s="620"/>
      <c r="AE112" s="612"/>
      <c r="AF112" s="613"/>
      <c r="AG112" s="613"/>
      <c r="AH112" s="620"/>
      <c r="AI112" s="612"/>
      <c r="AJ112" s="613"/>
      <c r="AK112" s="613"/>
      <c r="AL112" s="620"/>
      <c r="AM112" s="612"/>
      <c r="AN112" s="613"/>
      <c r="AO112" s="620"/>
      <c r="AP112" s="672" t="s">
        <v>30</v>
      </c>
      <c r="AQ112" s="673"/>
      <c r="AR112" s="382"/>
      <c r="AS112" s="672" t="s">
        <v>30</v>
      </c>
      <c r="AT112" s="673"/>
      <c r="AU112" s="673"/>
      <c r="AV112" s="382"/>
      <c r="AW112" s="612"/>
      <c r="AX112" s="613"/>
      <c r="AY112" s="613"/>
      <c r="AZ112" s="621"/>
      <c r="BA112" s="100"/>
      <c r="BB112" s="44"/>
      <c r="BC112" s="44"/>
      <c r="BD112" s="44"/>
      <c r="BE112" s="44"/>
      <c r="BF112" s="44"/>
      <c r="BG112" s="45"/>
      <c r="BH112" s="45"/>
      <c r="BI112" s="45"/>
      <c r="BJ112" s="45"/>
    </row>
    <row r="113" spans="1:65" s="43" customFormat="1" ht="15" hidden="1" customHeight="1" x14ac:dyDescent="0.25">
      <c r="A113" s="98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49"/>
      <c r="BB113" s="50"/>
      <c r="BC113" s="50"/>
      <c r="BD113" s="50"/>
      <c r="BE113" s="50"/>
      <c r="BF113" s="50"/>
      <c r="BG113" s="45"/>
      <c r="BH113" s="45"/>
      <c r="BI113" s="45"/>
      <c r="BJ113" s="45"/>
      <c r="BK113" s="45"/>
      <c r="BL113" s="45"/>
      <c r="BM113" s="45"/>
    </row>
    <row r="114" spans="1:65" s="43" customFormat="1" ht="18" hidden="1" customHeight="1" x14ac:dyDescent="0.25">
      <c r="A114" s="98"/>
      <c r="B114" s="618" t="s">
        <v>534</v>
      </c>
      <c r="C114" s="618"/>
      <c r="D114" s="618"/>
      <c r="E114" s="618"/>
      <c r="F114" s="618"/>
      <c r="G114" s="618"/>
      <c r="H114" s="618"/>
      <c r="I114" s="618"/>
      <c r="J114" s="618"/>
      <c r="K114" s="618"/>
      <c r="L114" s="618"/>
      <c r="M114" s="618"/>
      <c r="N114" s="618"/>
      <c r="O114" s="618"/>
      <c r="P114" s="618"/>
      <c r="Q114" s="618"/>
      <c r="R114" s="618"/>
      <c r="S114" s="618"/>
      <c r="T114" s="618"/>
      <c r="U114" s="618"/>
      <c r="V114" s="618"/>
      <c r="W114" s="618"/>
      <c r="X114" s="618"/>
      <c r="Y114" s="618"/>
      <c r="Z114" s="618"/>
      <c r="AA114" s="618"/>
      <c r="AB114" s="618"/>
      <c r="AC114" s="618"/>
      <c r="AD114" s="618"/>
      <c r="AE114" s="618"/>
      <c r="AF114" s="618"/>
      <c r="AG114" s="618"/>
      <c r="AH114" s="618"/>
      <c r="AI114" s="618"/>
      <c r="AJ114" s="618"/>
      <c r="AK114" s="618"/>
      <c r="AL114" s="618"/>
      <c r="AM114" s="618"/>
      <c r="AN114" s="618"/>
      <c r="AO114" s="618"/>
      <c r="AP114" s="618"/>
      <c r="AQ114" s="618"/>
      <c r="AR114" s="618"/>
      <c r="AS114" s="618"/>
      <c r="AT114" s="618"/>
      <c r="AU114" s="618"/>
      <c r="AV114" s="618"/>
      <c r="AW114" s="618"/>
      <c r="AX114" s="618"/>
      <c r="AY114" s="618"/>
      <c r="AZ114" s="618"/>
      <c r="BA114" s="98"/>
    </row>
    <row r="115" spans="1:65" s="43" customFormat="1" ht="8.1" hidden="1" customHeight="1" x14ac:dyDescent="0.25">
      <c r="A115" s="99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</row>
    <row r="116" spans="1:65" s="43" customFormat="1" ht="24.95" hidden="1" customHeight="1" x14ac:dyDescent="0.25">
      <c r="A116" s="98"/>
      <c r="B116" s="401" t="s">
        <v>118</v>
      </c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2"/>
      <c r="Z116" s="400" t="s">
        <v>72</v>
      </c>
      <c r="AA116" s="401"/>
      <c r="AB116" s="402"/>
      <c r="AC116" s="383" t="s">
        <v>5</v>
      </c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98"/>
    </row>
    <row r="117" spans="1:65" s="43" customFormat="1" ht="24.95" hidden="1" customHeight="1" x14ac:dyDescent="0.25">
      <c r="A117" s="98"/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4"/>
      <c r="Z117" s="455"/>
      <c r="AA117" s="453"/>
      <c r="AB117" s="454"/>
      <c r="AC117" s="400" t="s">
        <v>413</v>
      </c>
      <c r="AD117" s="401"/>
      <c r="AE117" s="401"/>
      <c r="AF117" s="401"/>
      <c r="AG117" s="401"/>
      <c r="AH117" s="401"/>
      <c r="AI117" s="401"/>
      <c r="AJ117" s="402"/>
      <c r="AK117" s="456" t="s">
        <v>8</v>
      </c>
      <c r="AL117" s="456"/>
      <c r="AM117" s="456"/>
      <c r="AN117" s="456"/>
      <c r="AO117" s="456"/>
      <c r="AP117" s="456"/>
      <c r="AQ117" s="456"/>
      <c r="AR117" s="456"/>
      <c r="AS117" s="401" t="s">
        <v>74</v>
      </c>
      <c r="AT117" s="401"/>
      <c r="AU117" s="401"/>
      <c r="AV117" s="401"/>
      <c r="AW117" s="401"/>
      <c r="AX117" s="401"/>
      <c r="AY117" s="401"/>
      <c r="AZ117" s="401"/>
      <c r="BA117" s="98"/>
    </row>
    <row r="118" spans="1:65" s="43" customFormat="1" ht="24.95" hidden="1" customHeight="1" x14ac:dyDescent="0.25">
      <c r="A118" s="98"/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6"/>
      <c r="Z118" s="405"/>
      <c r="AA118" s="404"/>
      <c r="AB118" s="406"/>
      <c r="AC118" s="405"/>
      <c r="AD118" s="404"/>
      <c r="AE118" s="404"/>
      <c r="AF118" s="404"/>
      <c r="AG118" s="404"/>
      <c r="AH118" s="404"/>
      <c r="AI118" s="404"/>
      <c r="AJ118" s="406"/>
      <c r="AK118" s="456"/>
      <c r="AL118" s="456"/>
      <c r="AM118" s="456"/>
      <c r="AN118" s="456"/>
      <c r="AO118" s="456"/>
      <c r="AP118" s="456"/>
      <c r="AQ118" s="456"/>
      <c r="AR118" s="456"/>
      <c r="AS118" s="404"/>
      <c r="AT118" s="404"/>
      <c r="AU118" s="404"/>
      <c r="AV118" s="404"/>
      <c r="AW118" s="404"/>
      <c r="AX118" s="404"/>
      <c r="AY118" s="404"/>
      <c r="AZ118" s="404"/>
      <c r="BA118" s="98"/>
    </row>
    <row r="119" spans="1:65" s="58" customFormat="1" ht="15" hidden="1" customHeight="1" thickBot="1" x14ac:dyDescent="0.3">
      <c r="A119" s="159"/>
      <c r="B119" s="933">
        <v>1</v>
      </c>
      <c r="C119" s="933"/>
      <c r="D119" s="933"/>
      <c r="E119" s="933"/>
      <c r="F119" s="933"/>
      <c r="G119" s="933"/>
      <c r="H119" s="933"/>
      <c r="I119" s="933"/>
      <c r="J119" s="933"/>
      <c r="K119" s="933"/>
      <c r="L119" s="933"/>
      <c r="M119" s="933"/>
      <c r="N119" s="933"/>
      <c r="O119" s="933"/>
      <c r="P119" s="933"/>
      <c r="Q119" s="933"/>
      <c r="R119" s="933"/>
      <c r="S119" s="933"/>
      <c r="T119" s="933"/>
      <c r="U119" s="933"/>
      <c r="V119" s="933"/>
      <c r="W119" s="933"/>
      <c r="X119" s="933"/>
      <c r="Y119" s="934"/>
      <c r="Z119" s="935" t="s">
        <v>75</v>
      </c>
      <c r="AA119" s="933"/>
      <c r="AB119" s="934"/>
      <c r="AC119" s="935" t="s">
        <v>9</v>
      </c>
      <c r="AD119" s="933"/>
      <c r="AE119" s="933"/>
      <c r="AF119" s="933"/>
      <c r="AG119" s="933"/>
      <c r="AH119" s="933"/>
      <c r="AI119" s="933"/>
      <c r="AJ119" s="934"/>
      <c r="AK119" s="935" t="s">
        <v>10</v>
      </c>
      <c r="AL119" s="933"/>
      <c r="AM119" s="933"/>
      <c r="AN119" s="933"/>
      <c r="AO119" s="933"/>
      <c r="AP119" s="933"/>
      <c r="AQ119" s="933"/>
      <c r="AR119" s="934"/>
      <c r="AS119" s="935" t="s">
        <v>11</v>
      </c>
      <c r="AT119" s="933"/>
      <c r="AU119" s="933"/>
      <c r="AV119" s="933"/>
      <c r="AW119" s="933"/>
      <c r="AX119" s="933"/>
      <c r="AY119" s="933"/>
      <c r="AZ119" s="933"/>
      <c r="BA119" s="161"/>
    </row>
    <row r="120" spans="1:65" s="42" customFormat="1" ht="18" hidden="1" customHeight="1" x14ac:dyDescent="0.25">
      <c r="A120" s="96"/>
      <c r="B120" s="921"/>
      <c r="C120" s="922"/>
      <c r="D120" s="922"/>
      <c r="E120" s="922"/>
      <c r="F120" s="922"/>
      <c r="G120" s="922"/>
      <c r="H120" s="922"/>
      <c r="I120" s="922"/>
      <c r="J120" s="922"/>
      <c r="K120" s="922"/>
      <c r="L120" s="922"/>
      <c r="M120" s="922"/>
      <c r="N120" s="922"/>
      <c r="O120" s="922"/>
      <c r="P120" s="922"/>
      <c r="Q120" s="922"/>
      <c r="R120" s="922"/>
      <c r="S120" s="922"/>
      <c r="T120" s="922"/>
      <c r="U120" s="922"/>
      <c r="V120" s="922"/>
      <c r="W120" s="922"/>
      <c r="X120" s="922"/>
      <c r="Y120" s="923"/>
      <c r="Z120" s="471" t="s">
        <v>27</v>
      </c>
      <c r="AA120" s="472"/>
      <c r="AB120" s="472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1"/>
      <c r="AR120" s="581"/>
      <c r="AS120" s="581"/>
      <c r="AT120" s="581"/>
      <c r="AU120" s="581"/>
      <c r="AV120" s="581"/>
      <c r="AW120" s="581"/>
      <c r="AX120" s="581"/>
      <c r="AY120" s="581"/>
      <c r="AZ120" s="582"/>
      <c r="BA120" s="96"/>
    </row>
    <row r="121" spans="1:65" s="43" customFormat="1" ht="18" hidden="1" customHeight="1" x14ac:dyDescent="0.25">
      <c r="A121" s="98"/>
      <c r="B121" s="924"/>
      <c r="C121" s="924"/>
      <c r="D121" s="924"/>
      <c r="E121" s="924"/>
      <c r="F121" s="924"/>
      <c r="G121" s="924"/>
      <c r="H121" s="924"/>
      <c r="I121" s="924"/>
      <c r="J121" s="924"/>
      <c r="K121" s="924"/>
      <c r="L121" s="924"/>
      <c r="M121" s="924"/>
      <c r="N121" s="924"/>
      <c r="O121" s="924"/>
      <c r="P121" s="924"/>
      <c r="Q121" s="924"/>
      <c r="R121" s="924"/>
      <c r="S121" s="924"/>
      <c r="T121" s="924"/>
      <c r="U121" s="924"/>
      <c r="V121" s="924"/>
      <c r="W121" s="924"/>
      <c r="X121" s="924"/>
      <c r="Y121" s="924"/>
      <c r="Z121" s="457" t="s">
        <v>28</v>
      </c>
      <c r="AA121" s="458"/>
      <c r="AB121" s="459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6"/>
      <c r="AY121" s="456"/>
      <c r="AZ121" s="588"/>
      <c r="BA121" s="98"/>
    </row>
    <row r="122" spans="1:65" s="43" customFormat="1" ht="18" hidden="1" customHeight="1" x14ac:dyDescent="0.25">
      <c r="A122" s="98"/>
      <c r="B122" s="925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26"/>
      <c r="Y122" s="927"/>
      <c r="Z122" s="417" t="s">
        <v>29</v>
      </c>
      <c r="AA122" s="418"/>
      <c r="AB122" s="419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588"/>
      <c r="BA122" s="98"/>
    </row>
    <row r="123" spans="1:65" s="43" customFormat="1" ht="18" hidden="1" customHeight="1" thickBot="1" x14ac:dyDescent="0.3">
      <c r="A123" s="98"/>
      <c r="B123" s="420" t="s">
        <v>58</v>
      </c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2"/>
      <c r="Z123" s="448" t="s">
        <v>244</v>
      </c>
      <c r="AA123" s="449"/>
      <c r="AB123" s="450"/>
      <c r="AC123" s="574"/>
      <c r="AD123" s="574"/>
      <c r="AE123" s="574"/>
      <c r="AF123" s="574"/>
      <c r="AG123" s="574"/>
      <c r="AH123" s="574"/>
      <c r="AI123" s="574"/>
      <c r="AJ123" s="574"/>
      <c r="AK123" s="574"/>
      <c r="AL123" s="574"/>
      <c r="AM123" s="574"/>
      <c r="AN123" s="574"/>
      <c r="AO123" s="574"/>
      <c r="AP123" s="574"/>
      <c r="AQ123" s="574"/>
      <c r="AR123" s="574"/>
      <c r="AS123" s="574"/>
      <c r="AT123" s="574"/>
      <c r="AU123" s="574"/>
      <c r="AV123" s="574"/>
      <c r="AW123" s="574"/>
      <c r="AX123" s="574"/>
      <c r="AY123" s="574"/>
      <c r="AZ123" s="575"/>
      <c r="BA123" s="98"/>
    </row>
    <row r="124" spans="1:65" hidden="1" x14ac:dyDescent="0.25"/>
    <row r="125" spans="1:65" s="52" customFormat="1" ht="18" customHeight="1" x14ac:dyDescent="0.2">
      <c r="A125" s="157"/>
      <c r="B125" s="954" t="s">
        <v>299</v>
      </c>
      <c r="C125" s="954"/>
      <c r="D125" s="954"/>
      <c r="E125" s="954"/>
      <c r="F125" s="954"/>
      <c r="G125" s="954"/>
      <c r="H125" s="954"/>
      <c r="I125" s="954"/>
      <c r="J125" s="954"/>
      <c r="K125" s="954"/>
      <c r="L125" s="954"/>
      <c r="M125" s="954"/>
      <c r="N125" s="954"/>
      <c r="O125" s="954"/>
      <c r="P125" s="954"/>
      <c r="Q125" s="954"/>
      <c r="R125" s="954"/>
      <c r="S125" s="954"/>
      <c r="T125" s="954"/>
      <c r="U125" s="954"/>
      <c r="V125" s="954"/>
      <c r="W125" s="954"/>
      <c r="X125" s="954"/>
      <c r="Y125" s="954"/>
      <c r="Z125" s="954"/>
      <c r="AA125" s="954"/>
      <c r="AB125" s="954"/>
      <c r="AC125" s="954"/>
      <c r="AD125" s="954"/>
      <c r="AE125" s="954"/>
      <c r="AF125" s="954"/>
      <c r="AG125" s="954"/>
      <c r="AH125" s="954"/>
      <c r="AI125" s="954"/>
      <c r="AJ125" s="954"/>
      <c r="AK125" s="954"/>
      <c r="AL125" s="954"/>
      <c r="AM125" s="954"/>
      <c r="AN125" s="954"/>
      <c r="AO125" s="954"/>
      <c r="AP125" s="954"/>
      <c r="AQ125" s="954"/>
      <c r="AR125" s="954"/>
      <c r="AS125" s="954"/>
      <c r="AT125" s="954"/>
      <c r="AU125" s="954"/>
      <c r="AV125" s="954"/>
      <c r="AW125" s="954"/>
      <c r="AX125" s="954"/>
      <c r="AY125" s="954"/>
      <c r="AZ125" s="954"/>
      <c r="BA125" s="954"/>
      <c r="BB125" s="954"/>
      <c r="BC125" s="954"/>
      <c r="BD125" s="954"/>
      <c r="BE125" s="954"/>
      <c r="BF125" s="954"/>
    </row>
    <row r="126" spans="1:65" s="43" customFormat="1" ht="18" customHeight="1" x14ac:dyDescent="0.25">
      <c r="A126" s="98"/>
      <c r="B126" s="942" t="s">
        <v>830</v>
      </c>
      <c r="C126" s="942"/>
      <c r="D126" s="942"/>
      <c r="E126" s="942"/>
      <c r="F126" s="942"/>
      <c r="G126" s="942"/>
      <c r="H126" s="942"/>
      <c r="I126" s="942"/>
      <c r="J126" s="942"/>
      <c r="K126" s="942"/>
      <c r="L126" s="942"/>
      <c r="M126" s="942"/>
      <c r="N126" s="942"/>
      <c r="O126" s="942"/>
      <c r="P126" s="942"/>
      <c r="Q126" s="942"/>
      <c r="R126" s="942"/>
      <c r="S126" s="942"/>
      <c r="T126" s="942"/>
      <c r="U126" s="942"/>
      <c r="V126" s="942"/>
      <c r="W126" s="942"/>
      <c r="X126" s="942"/>
      <c r="Y126" s="942"/>
      <c r="Z126" s="942"/>
      <c r="AA126" s="942"/>
      <c r="AB126" s="942"/>
      <c r="AC126" s="942"/>
      <c r="AD126" s="942"/>
      <c r="AE126" s="942"/>
      <c r="AF126" s="942"/>
      <c r="AG126" s="942"/>
      <c r="AH126" s="942"/>
      <c r="AI126" s="942"/>
      <c r="AJ126" s="942"/>
      <c r="AK126" s="942"/>
      <c r="AL126" s="942"/>
      <c r="AM126" s="942"/>
      <c r="AN126" s="942"/>
      <c r="AO126" s="942"/>
      <c r="AP126" s="942"/>
      <c r="AQ126" s="942"/>
      <c r="AR126" s="942"/>
      <c r="AS126" s="942"/>
      <c r="AT126" s="942"/>
      <c r="AU126" s="942"/>
      <c r="AV126" s="942"/>
      <c r="AW126" s="942"/>
      <c r="AX126" s="942"/>
      <c r="AY126" s="942"/>
      <c r="AZ126" s="942"/>
      <c r="BA126" s="942"/>
      <c r="BB126" s="942"/>
      <c r="BC126" s="942"/>
      <c r="BD126" s="942"/>
      <c r="BE126" s="942"/>
      <c r="BF126" s="942"/>
    </row>
    <row r="127" spans="1:65" ht="8.1" customHeight="1" x14ac:dyDescent="0.25"/>
    <row r="128" spans="1:65" s="43" customFormat="1" ht="69.95" customHeight="1" x14ac:dyDescent="0.25">
      <c r="A128" s="99"/>
      <c r="B128" s="401" t="s">
        <v>149</v>
      </c>
      <c r="C128" s="401"/>
      <c r="D128" s="401"/>
      <c r="E128" s="401"/>
      <c r="F128" s="402"/>
      <c r="G128" s="400" t="s">
        <v>150</v>
      </c>
      <c r="H128" s="401"/>
      <c r="I128" s="401"/>
      <c r="J128" s="401"/>
      <c r="K128" s="401"/>
      <c r="L128" s="402"/>
      <c r="M128" s="400" t="s">
        <v>151</v>
      </c>
      <c r="N128" s="401"/>
      <c r="O128" s="401"/>
      <c r="P128" s="402"/>
      <c r="Q128" s="456" t="s">
        <v>152</v>
      </c>
      <c r="R128" s="456"/>
      <c r="S128" s="456"/>
      <c r="T128" s="456"/>
      <c r="U128" s="456"/>
      <c r="V128" s="456"/>
      <c r="W128" s="401" t="s">
        <v>153</v>
      </c>
      <c r="X128" s="401"/>
      <c r="Y128" s="402"/>
      <c r="Z128" s="400" t="s">
        <v>202</v>
      </c>
      <c r="AA128" s="401"/>
      <c r="AB128" s="402"/>
      <c r="AC128" s="456" t="s">
        <v>201</v>
      </c>
      <c r="AD128" s="456"/>
      <c r="AE128" s="456"/>
      <c r="AF128" s="456" t="s">
        <v>200</v>
      </c>
      <c r="AG128" s="456"/>
      <c r="AH128" s="456"/>
      <c r="AI128" s="401" t="s">
        <v>154</v>
      </c>
      <c r="AJ128" s="401"/>
      <c r="AK128" s="401"/>
      <c r="AL128" s="402"/>
      <c r="AM128" s="400" t="s">
        <v>155</v>
      </c>
      <c r="AN128" s="401"/>
      <c r="AO128" s="402"/>
      <c r="AP128" s="401" t="s">
        <v>141</v>
      </c>
      <c r="AQ128" s="401"/>
      <c r="AR128" s="402"/>
      <c r="AS128" s="400" t="s">
        <v>199</v>
      </c>
      <c r="AT128" s="401"/>
      <c r="AU128" s="401"/>
      <c r="AV128" s="402"/>
      <c r="AW128" s="400" t="s">
        <v>343</v>
      </c>
      <c r="AX128" s="401"/>
      <c r="AY128" s="401"/>
      <c r="AZ128" s="401"/>
      <c r="BA128" s="148"/>
      <c r="BB128" s="49"/>
      <c r="BC128" s="49"/>
      <c r="BD128" s="49"/>
      <c r="BE128" s="49"/>
      <c r="BF128" s="49"/>
      <c r="BG128" s="45"/>
      <c r="BH128" s="45"/>
      <c r="BI128" s="45"/>
      <c r="BJ128" s="45"/>
    </row>
    <row r="129" spans="1:62" s="43" customFormat="1" ht="39.950000000000003" customHeight="1" x14ac:dyDescent="0.25">
      <c r="A129" s="99"/>
      <c r="B129" s="404"/>
      <c r="C129" s="404"/>
      <c r="D129" s="404"/>
      <c r="E129" s="404"/>
      <c r="F129" s="406"/>
      <c r="G129" s="405"/>
      <c r="H129" s="404"/>
      <c r="I129" s="404"/>
      <c r="J129" s="404"/>
      <c r="K129" s="404"/>
      <c r="L129" s="406"/>
      <c r="M129" s="405"/>
      <c r="N129" s="404"/>
      <c r="O129" s="404"/>
      <c r="P129" s="406"/>
      <c r="Q129" s="456"/>
      <c r="R129" s="456"/>
      <c r="S129" s="456"/>
      <c r="T129" s="456"/>
      <c r="U129" s="456"/>
      <c r="V129" s="456"/>
      <c r="W129" s="404"/>
      <c r="X129" s="404"/>
      <c r="Y129" s="406"/>
      <c r="Z129" s="405"/>
      <c r="AA129" s="404"/>
      <c r="AB129" s="406"/>
      <c r="AC129" s="456"/>
      <c r="AD129" s="456"/>
      <c r="AE129" s="456"/>
      <c r="AF129" s="456"/>
      <c r="AG129" s="456"/>
      <c r="AH129" s="456"/>
      <c r="AI129" s="404"/>
      <c r="AJ129" s="404"/>
      <c r="AK129" s="404"/>
      <c r="AL129" s="406"/>
      <c r="AM129" s="405"/>
      <c r="AN129" s="404"/>
      <c r="AO129" s="406"/>
      <c r="AP129" s="404"/>
      <c r="AQ129" s="404"/>
      <c r="AR129" s="406"/>
      <c r="AS129" s="405"/>
      <c r="AT129" s="404"/>
      <c r="AU129" s="404"/>
      <c r="AV129" s="406"/>
      <c r="AW129" s="405"/>
      <c r="AX129" s="404"/>
      <c r="AY129" s="404"/>
      <c r="AZ129" s="404"/>
      <c r="BA129" s="148"/>
      <c r="BB129" s="49"/>
      <c r="BC129" s="49"/>
      <c r="BD129" s="49"/>
      <c r="BE129" s="49"/>
      <c r="BF129" s="49"/>
      <c r="BG129" s="45"/>
      <c r="BH129" s="45"/>
      <c r="BI129" s="45"/>
      <c r="BJ129" s="45"/>
    </row>
    <row r="130" spans="1:62" s="58" customFormat="1" ht="13.5" thickBot="1" x14ac:dyDescent="0.3">
      <c r="A130" s="161"/>
      <c r="B130" s="940">
        <v>1</v>
      </c>
      <c r="C130" s="940"/>
      <c r="D130" s="940"/>
      <c r="E130" s="940"/>
      <c r="F130" s="941"/>
      <c r="G130" s="939">
        <v>2</v>
      </c>
      <c r="H130" s="940"/>
      <c r="I130" s="940"/>
      <c r="J130" s="940"/>
      <c r="K130" s="940"/>
      <c r="L130" s="940"/>
      <c r="M130" s="939">
        <v>3</v>
      </c>
      <c r="N130" s="940"/>
      <c r="O130" s="940"/>
      <c r="P130" s="941"/>
      <c r="Q130" s="940">
        <v>4</v>
      </c>
      <c r="R130" s="940"/>
      <c r="S130" s="940"/>
      <c r="T130" s="940"/>
      <c r="U130" s="940"/>
      <c r="V130" s="941"/>
      <c r="W130" s="939">
        <v>5</v>
      </c>
      <c r="X130" s="940"/>
      <c r="Y130" s="941"/>
      <c r="Z130" s="939">
        <v>6</v>
      </c>
      <c r="AA130" s="940"/>
      <c r="AB130" s="941"/>
      <c r="AC130" s="939">
        <v>7</v>
      </c>
      <c r="AD130" s="940"/>
      <c r="AE130" s="941"/>
      <c r="AF130" s="939">
        <v>8</v>
      </c>
      <c r="AG130" s="940"/>
      <c r="AH130" s="941"/>
      <c r="AI130" s="939">
        <v>9</v>
      </c>
      <c r="AJ130" s="940"/>
      <c r="AK130" s="940"/>
      <c r="AL130" s="941"/>
      <c r="AM130" s="939">
        <v>10</v>
      </c>
      <c r="AN130" s="940"/>
      <c r="AO130" s="941"/>
      <c r="AP130" s="939">
        <v>11</v>
      </c>
      <c r="AQ130" s="940"/>
      <c r="AR130" s="941"/>
      <c r="AS130" s="939">
        <v>12</v>
      </c>
      <c r="AT130" s="940"/>
      <c r="AU130" s="940"/>
      <c r="AV130" s="941"/>
      <c r="AW130" s="939">
        <v>13</v>
      </c>
      <c r="AX130" s="940"/>
      <c r="AY130" s="940"/>
      <c r="AZ130" s="940"/>
      <c r="BA130" s="161" t="s">
        <v>26</v>
      </c>
      <c r="BB130" s="55"/>
      <c r="BC130" s="55"/>
      <c r="BD130" s="55"/>
      <c r="BE130" s="55"/>
      <c r="BF130" s="55"/>
      <c r="BG130" s="55"/>
      <c r="BH130" s="55"/>
      <c r="BI130" s="55"/>
      <c r="BJ130" s="55"/>
    </row>
    <row r="131" spans="1:62" s="43" customFormat="1" ht="18" hidden="1" customHeight="1" thickBot="1" x14ac:dyDescent="0.3">
      <c r="A131" s="120"/>
      <c r="B131" s="811">
        <v>98</v>
      </c>
      <c r="C131" s="667"/>
      <c r="D131" s="667"/>
      <c r="E131" s="667"/>
      <c r="F131" s="668"/>
      <c r="G131" s="666" t="s">
        <v>644</v>
      </c>
      <c r="H131" s="667"/>
      <c r="I131" s="667"/>
      <c r="J131" s="667"/>
      <c r="K131" s="667"/>
      <c r="L131" s="668"/>
      <c r="M131" s="666" t="s">
        <v>650</v>
      </c>
      <c r="N131" s="667"/>
      <c r="O131" s="667"/>
      <c r="P131" s="668"/>
      <c r="Q131" s="666" t="s">
        <v>653</v>
      </c>
      <c r="R131" s="667"/>
      <c r="S131" s="667"/>
      <c r="T131" s="667"/>
      <c r="U131" s="667"/>
      <c r="V131" s="668"/>
      <c r="W131" s="895">
        <v>40638</v>
      </c>
      <c r="X131" s="667"/>
      <c r="Y131" s="668"/>
      <c r="Z131" s="666">
        <v>0</v>
      </c>
      <c r="AA131" s="667"/>
      <c r="AB131" s="668"/>
      <c r="AC131" s="666">
        <v>110</v>
      </c>
      <c r="AD131" s="667"/>
      <c r="AE131" s="668"/>
      <c r="AF131" s="666">
        <v>108</v>
      </c>
      <c r="AG131" s="667"/>
      <c r="AH131" s="668"/>
      <c r="AI131" s="810"/>
      <c r="AJ131" s="810"/>
      <c r="AK131" s="810"/>
      <c r="AL131" s="810"/>
      <c r="AM131" s="810">
        <v>100</v>
      </c>
      <c r="AN131" s="810"/>
      <c r="AO131" s="810"/>
      <c r="AP131" s="810">
        <v>40</v>
      </c>
      <c r="AQ131" s="810"/>
      <c r="AR131" s="810"/>
      <c r="AS131" s="810"/>
      <c r="AT131" s="810"/>
      <c r="AU131" s="810"/>
      <c r="AV131" s="810"/>
      <c r="AW131" s="580"/>
      <c r="AX131" s="580"/>
      <c r="AY131" s="580"/>
      <c r="AZ131" s="580"/>
      <c r="BA131" s="100"/>
      <c r="BB131" s="44"/>
      <c r="BC131" s="44"/>
      <c r="BD131" s="44"/>
      <c r="BE131" s="44"/>
      <c r="BF131" s="44"/>
      <c r="BG131" s="45"/>
      <c r="BH131" s="45"/>
      <c r="BI131" s="45"/>
      <c r="BJ131" s="45"/>
    </row>
    <row r="132" spans="1:62" s="43" customFormat="1" ht="18" hidden="1" customHeight="1" thickBot="1" x14ac:dyDescent="0.3">
      <c r="A132" s="120"/>
      <c r="B132" s="844">
        <v>98</v>
      </c>
      <c r="C132" s="387"/>
      <c r="D132" s="387"/>
      <c r="E132" s="387"/>
      <c r="F132" s="388"/>
      <c r="G132" s="616" t="s">
        <v>645</v>
      </c>
      <c r="H132" s="387"/>
      <c r="I132" s="387"/>
      <c r="J132" s="387"/>
      <c r="K132" s="387"/>
      <c r="L132" s="388"/>
      <c r="M132" s="616" t="s">
        <v>646</v>
      </c>
      <c r="N132" s="387"/>
      <c r="O132" s="387"/>
      <c r="P132" s="388"/>
      <c r="Q132" s="616" t="s">
        <v>655</v>
      </c>
      <c r="R132" s="387"/>
      <c r="S132" s="387"/>
      <c r="T132" s="387"/>
      <c r="U132" s="387"/>
      <c r="V132" s="388"/>
      <c r="W132" s="894">
        <v>40512</v>
      </c>
      <c r="X132" s="387"/>
      <c r="Y132" s="388"/>
      <c r="Z132" s="616">
        <v>0</v>
      </c>
      <c r="AA132" s="387"/>
      <c r="AB132" s="388"/>
      <c r="AC132" s="616">
        <v>130</v>
      </c>
      <c r="AD132" s="387"/>
      <c r="AE132" s="388"/>
      <c r="AF132" s="616">
        <v>120</v>
      </c>
      <c r="AG132" s="387"/>
      <c r="AH132" s="388"/>
      <c r="AI132" s="587"/>
      <c r="AJ132" s="587"/>
      <c r="AK132" s="587"/>
      <c r="AL132" s="587"/>
      <c r="AM132" s="587">
        <v>100</v>
      </c>
      <c r="AN132" s="587"/>
      <c r="AO132" s="587"/>
      <c r="AP132" s="616">
        <v>50</v>
      </c>
      <c r="AQ132" s="387"/>
      <c r="AR132" s="388"/>
      <c r="AS132" s="587"/>
      <c r="AT132" s="587"/>
      <c r="AU132" s="587"/>
      <c r="AV132" s="587"/>
      <c r="AW132" s="580"/>
      <c r="AX132" s="580"/>
      <c r="AY132" s="580"/>
      <c r="AZ132" s="580"/>
      <c r="BA132" s="100"/>
      <c r="BB132" s="44"/>
      <c r="BC132" s="44"/>
      <c r="BD132" s="44"/>
      <c r="BE132" s="44"/>
      <c r="BF132" s="44"/>
      <c r="BG132" s="45"/>
      <c r="BH132" s="45"/>
      <c r="BI132" s="45"/>
      <c r="BJ132" s="45"/>
    </row>
    <row r="133" spans="1:62" s="43" customFormat="1" ht="18" hidden="1" customHeight="1" thickBot="1" x14ac:dyDescent="0.3">
      <c r="A133" s="120"/>
      <c r="B133" s="844">
        <v>98</v>
      </c>
      <c r="C133" s="387"/>
      <c r="D133" s="387"/>
      <c r="E133" s="387"/>
      <c r="F133" s="388"/>
      <c r="G133" s="616" t="s">
        <v>651</v>
      </c>
      <c r="H133" s="387"/>
      <c r="I133" s="387"/>
      <c r="J133" s="387"/>
      <c r="K133" s="387"/>
      <c r="L133" s="388"/>
      <c r="M133" s="616" t="s">
        <v>652</v>
      </c>
      <c r="N133" s="387"/>
      <c r="O133" s="387"/>
      <c r="P133" s="388"/>
      <c r="Q133" s="616"/>
      <c r="R133" s="387"/>
      <c r="S133" s="387"/>
      <c r="T133" s="387"/>
      <c r="U133" s="387"/>
      <c r="V133" s="388"/>
      <c r="W133" s="894">
        <v>41268</v>
      </c>
      <c r="X133" s="387"/>
      <c r="Y133" s="388"/>
      <c r="Z133" s="616">
        <v>0</v>
      </c>
      <c r="AA133" s="387"/>
      <c r="AB133" s="388"/>
      <c r="AC133" s="616">
        <v>112</v>
      </c>
      <c r="AD133" s="387"/>
      <c r="AE133" s="388"/>
      <c r="AF133" s="616"/>
      <c r="AG133" s="387"/>
      <c r="AH133" s="388"/>
      <c r="AI133" s="616"/>
      <c r="AJ133" s="387"/>
      <c r="AK133" s="387"/>
      <c r="AL133" s="388"/>
      <c r="AM133" s="616">
        <v>100</v>
      </c>
      <c r="AN133" s="387"/>
      <c r="AO133" s="388"/>
      <c r="AP133" s="616">
        <v>40</v>
      </c>
      <c r="AQ133" s="387"/>
      <c r="AR133" s="388"/>
      <c r="AS133" s="616"/>
      <c r="AT133" s="387"/>
      <c r="AU133" s="387"/>
      <c r="AV133" s="388"/>
      <c r="AW133" s="580"/>
      <c r="AX133" s="580"/>
      <c r="AY133" s="580"/>
      <c r="AZ133" s="580"/>
      <c r="BA133" s="100"/>
      <c r="BB133" s="44"/>
      <c r="BC133" s="44"/>
      <c r="BD133" s="44"/>
      <c r="BE133" s="44"/>
      <c r="BF133" s="44"/>
      <c r="BG133" s="45"/>
      <c r="BH133" s="45"/>
      <c r="BI133" s="45"/>
      <c r="BJ133" s="45"/>
    </row>
    <row r="134" spans="1:62" s="43" customFormat="1" ht="18" customHeight="1" thickBot="1" x14ac:dyDescent="0.3">
      <c r="A134" s="120"/>
      <c r="B134" s="844">
        <v>98</v>
      </c>
      <c r="C134" s="387"/>
      <c r="D134" s="387"/>
      <c r="E134" s="387"/>
      <c r="F134" s="388"/>
      <c r="G134" s="616" t="s">
        <v>648</v>
      </c>
      <c r="H134" s="387"/>
      <c r="I134" s="387"/>
      <c r="J134" s="387"/>
      <c r="K134" s="387"/>
      <c r="L134" s="388"/>
      <c r="M134" s="616" t="s">
        <v>647</v>
      </c>
      <c r="N134" s="387"/>
      <c r="O134" s="387"/>
      <c r="P134" s="388"/>
      <c r="Q134" s="616"/>
      <c r="R134" s="387"/>
      <c r="S134" s="387"/>
      <c r="T134" s="387"/>
      <c r="U134" s="387"/>
      <c r="V134" s="388"/>
      <c r="W134" s="894">
        <v>42685</v>
      </c>
      <c r="X134" s="387"/>
      <c r="Y134" s="388"/>
      <c r="Z134" s="616">
        <v>0</v>
      </c>
      <c r="AA134" s="387"/>
      <c r="AB134" s="388"/>
      <c r="AC134" s="616">
        <v>5500</v>
      </c>
      <c r="AD134" s="387"/>
      <c r="AE134" s="388"/>
      <c r="AF134" s="616">
        <f>49+12</f>
        <v>61</v>
      </c>
      <c r="AG134" s="387"/>
      <c r="AH134" s="388"/>
      <c r="AI134" s="616"/>
      <c r="AJ134" s="387"/>
      <c r="AK134" s="387"/>
      <c r="AL134" s="388"/>
      <c r="AM134" s="616">
        <v>100</v>
      </c>
      <c r="AN134" s="387"/>
      <c r="AO134" s="388"/>
      <c r="AP134" s="616">
        <v>10</v>
      </c>
      <c r="AQ134" s="387"/>
      <c r="AR134" s="388"/>
      <c r="AS134" s="616"/>
      <c r="AT134" s="387"/>
      <c r="AU134" s="387"/>
      <c r="AV134" s="388"/>
      <c r="AW134" s="580">
        <f>AP134*AC134</f>
        <v>55000</v>
      </c>
      <c r="AX134" s="580"/>
      <c r="AY134" s="580"/>
      <c r="AZ134" s="580"/>
      <c r="BA134" s="100"/>
      <c r="BB134" s="44"/>
      <c r="BC134" s="44"/>
      <c r="BD134" s="44"/>
      <c r="BE134" s="44"/>
      <c r="BF134" s="44"/>
      <c r="BG134" s="45"/>
      <c r="BH134" s="45"/>
      <c r="BI134" s="45"/>
      <c r="BJ134" s="45"/>
    </row>
    <row r="135" spans="1:62" s="43" customFormat="1" ht="18" hidden="1" customHeight="1" thickBot="1" x14ac:dyDescent="0.3">
      <c r="A135" s="120"/>
      <c r="B135" s="844">
        <v>98</v>
      </c>
      <c r="C135" s="387"/>
      <c r="D135" s="387"/>
      <c r="E135" s="387"/>
      <c r="F135" s="388"/>
      <c r="G135" s="616" t="s">
        <v>656</v>
      </c>
      <c r="H135" s="387"/>
      <c r="I135" s="387"/>
      <c r="J135" s="387"/>
      <c r="K135" s="387"/>
      <c r="L135" s="388"/>
      <c r="M135" s="616" t="s">
        <v>650</v>
      </c>
      <c r="N135" s="387"/>
      <c r="O135" s="387"/>
      <c r="P135" s="388"/>
      <c r="Q135" s="280"/>
      <c r="R135" s="274"/>
      <c r="S135" s="274"/>
      <c r="T135" s="274"/>
      <c r="U135" s="274"/>
      <c r="V135" s="275"/>
      <c r="W135" s="285"/>
      <c r="X135" s="274"/>
      <c r="Y135" s="275"/>
      <c r="Z135" s="616">
        <v>0</v>
      </c>
      <c r="AA135" s="387"/>
      <c r="AB135" s="388"/>
      <c r="AC135" s="616">
        <v>117</v>
      </c>
      <c r="AD135" s="387"/>
      <c r="AE135" s="388"/>
      <c r="AF135" s="280"/>
      <c r="AG135" s="274"/>
      <c r="AH135" s="275"/>
      <c r="AI135" s="280"/>
      <c r="AJ135" s="274"/>
      <c r="AK135" s="274"/>
      <c r="AL135" s="275"/>
      <c r="AM135" s="616">
        <v>100</v>
      </c>
      <c r="AN135" s="387"/>
      <c r="AO135" s="388"/>
      <c r="AP135" s="616">
        <v>40</v>
      </c>
      <c r="AQ135" s="387"/>
      <c r="AR135" s="388"/>
      <c r="AS135" s="280"/>
      <c r="AT135" s="274"/>
      <c r="AU135" s="274"/>
      <c r="AV135" s="275"/>
      <c r="AW135" s="580"/>
      <c r="AX135" s="580"/>
      <c r="AY135" s="580"/>
      <c r="AZ135" s="580"/>
      <c r="BA135" s="100"/>
      <c r="BB135" s="44"/>
      <c r="BC135" s="44"/>
      <c r="BD135" s="44"/>
      <c r="BE135" s="44"/>
      <c r="BF135" s="44"/>
      <c r="BG135" s="45"/>
      <c r="BH135" s="45"/>
      <c r="BI135" s="45"/>
      <c r="BJ135" s="45"/>
    </row>
    <row r="136" spans="1:62" s="43" customFormat="1" ht="18" hidden="1" customHeight="1" thickBot="1" x14ac:dyDescent="0.3">
      <c r="A136" s="120"/>
      <c r="B136" s="844">
        <v>98</v>
      </c>
      <c r="C136" s="387"/>
      <c r="D136" s="387"/>
      <c r="E136" s="387"/>
      <c r="F136" s="388"/>
      <c r="G136" s="616" t="s">
        <v>657</v>
      </c>
      <c r="H136" s="387"/>
      <c r="I136" s="387"/>
      <c r="J136" s="387"/>
      <c r="K136" s="387"/>
      <c r="L136" s="388"/>
      <c r="M136" s="616" t="s">
        <v>661</v>
      </c>
      <c r="N136" s="387"/>
      <c r="O136" s="387"/>
      <c r="P136" s="388"/>
      <c r="Q136" s="280"/>
      <c r="R136" s="274"/>
      <c r="S136" s="274"/>
      <c r="T136" s="274"/>
      <c r="U136" s="274"/>
      <c r="V136" s="275"/>
      <c r="W136" s="285"/>
      <c r="X136" s="274"/>
      <c r="Y136" s="275"/>
      <c r="Z136" s="616">
        <v>0</v>
      </c>
      <c r="AA136" s="387"/>
      <c r="AB136" s="388"/>
      <c r="AC136" s="616">
        <v>80</v>
      </c>
      <c r="AD136" s="387"/>
      <c r="AE136" s="388"/>
      <c r="AF136" s="280"/>
      <c r="AG136" s="274"/>
      <c r="AH136" s="275"/>
      <c r="AI136" s="280"/>
      <c r="AJ136" s="274"/>
      <c r="AK136" s="274"/>
      <c r="AL136" s="275"/>
      <c r="AM136" s="616">
        <v>100</v>
      </c>
      <c r="AN136" s="387"/>
      <c r="AO136" s="388"/>
      <c r="AP136" s="616">
        <v>20</v>
      </c>
      <c r="AQ136" s="387"/>
      <c r="AR136" s="388"/>
      <c r="AS136" s="280"/>
      <c r="AT136" s="274"/>
      <c r="AU136" s="274"/>
      <c r="AV136" s="275"/>
      <c r="AW136" s="580"/>
      <c r="AX136" s="580"/>
      <c r="AY136" s="580"/>
      <c r="AZ136" s="580"/>
      <c r="BA136" s="100"/>
      <c r="BB136" s="44"/>
      <c r="BC136" s="44"/>
      <c r="BD136" s="44"/>
      <c r="BE136" s="44"/>
      <c r="BF136" s="44"/>
      <c r="BG136" s="45"/>
      <c r="BH136" s="45"/>
      <c r="BI136" s="45"/>
      <c r="BJ136" s="45"/>
    </row>
    <row r="137" spans="1:62" s="43" customFormat="1" ht="18" hidden="1" customHeight="1" thickBot="1" x14ac:dyDescent="0.3">
      <c r="A137" s="120"/>
      <c r="B137" s="844">
        <v>98</v>
      </c>
      <c r="C137" s="387"/>
      <c r="D137" s="387"/>
      <c r="E137" s="387"/>
      <c r="F137" s="388"/>
      <c r="G137" s="616" t="s">
        <v>658</v>
      </c>
      <c r="H137" s="387"/>
      <c r="I137" s="387"/>
      <c r="J137" s="387"/>
      <c r="K137" s="387"/>
      <c r="L137" s="388"/>
      <c r="M137" s="616" t="s">
        <v>661</v>
      </c>
      <c r="N137" s="387"/>
      <c r="O137" s="387"/>
      <c r="P137" s="388"/>
      <c r="Q137" s="280"/>
      <c r="R137" s="274"/>
      <c r="S137" s="274"/>
      <c r="T137" s="274"/>
      <c r="U137" s="274"/>
      <c r="V137" s="275"/>
      <c r="W137" s="285"/>
      <c r="X137" s="274"/>
      <c r="Y137" s="275"/>
      <c r="Z137" s="616">
        <v>0</v>
      </c>
      <c r="AA137" s="387"/>
      <c r="AB137" s="388"/>
      <c r="AC137" s="616">
        <v>161</v>
      </c>
      <c r="AD137" s="387"/>
      <c r="AE137" s="388"/>
      <c r="AF137" s="280"/>
      <c r="AG137" s="274"/>
      <c r="AH137" s="275"/>
      <c r="AI137" s="280"/>
      <c r="AJ137" s="274"/>
      <c r="AK137" s="274"/>
      <c r="AL137" s="275"/>
      <c r="AM137" s="616">
        <v>100</v>
      </c>
      <c r="AN137" s="387"/>
      <c r="AO137" s="388"/>
      <c r="AP137" s="616">
        <v>20</v>
      </c>
      <c r="AQ137" s="387"/>
      <c r="AR137" s="388"/>
      <c r="AS137" s="280"/>
      <c r="AT137" s="274"/>
      <c r="AU137" s="274"/>
      <c r="AV137" s="275"/>
      <c r="AW137" s="580"/>
      <c r="AX137" s="580"/>
      <c r="AY137" s="580"/>
      <c r="AZ137" s="580"/>
      <c r="BA137" s="100"/>
      <c r="BB137" s="44"/>
      <c r="BC137" s="44"/>
      <c r="BD137" s="44"/>
      <c r="BE137" s="44"/>
      <c r="BF137" s="44"/>
      <c r="BG137" s="45"/>
      <c r="BH137" s="45"/>
      <c r="BI137" s="45"/>
      <c r="BJ137" s="45"/>
    </row>
    <row r="138" spans="1:62" s="43" customFormat="1" ht="18" hidden="1" customHeight="1" thickBot="1" x14ac:dyDescent="0.3">
      <c r="A138" s="120"/>
      <c r="B138" s="844">
        <v>98</v>
      </c>
      <c r="C138" s="387"/>
      <c r="D138" s="387"/>
      <c r="E138" s="387"/>
      <c r="F138" s="388"/>
      <c r="G138" s="616" t="s">
        <v>659</v>
      </c>
      <c r="H138" s="387"/>
      <c r="I138" s="387"/>
      <c r="J138" s="387"/>
      <c r="K138" s="387"/>
      <c r="L138" s="388"/>
      <c r="M138" s="616" t="s">
        <v>661</v>
      </c>
      <c r="N138" s="387"/>
      <c r="O138" s="387"/>
      <c r="P138" s="388"/>
      <c r="Q138" s="280"/>
      <c r="R138" s="274"/>
      <c r="S138" s="274"/>
      <c r="T138" s="274"/>
      <c r="U138" s="274"/>
      <c r="V138" s="275"/>
      <c r="W138" s="285"/>
      <c r="X138" s="274"/>
      <c r="Y138" s="275"/>
      <c r="Z138" s="616">
        <v>0</v>
      </c>
      <c r="AA138" s="387"/>
      <c r="AB138" s="388"/>
      <c r="AC138" s="616">
        <v>81</v>
      </c>
      <c r="AD138" s="387"/>
      <c r="AE138" s="388"/>
      <c r="AF138" s="280"/>
      <c r="AG138" s="274"/>
      <c r="AH138" s="275"/>
      <c r="AI138" s="280"/>
      <c r="AJ138" s="274"/>
      <c r="AK138" s="274"/>
      <c r="AL138" s="275"/>
      <c r="AM138" s="616">
        <v>100</v>
      </c>
      <c r="AN138" s="387"/>
      <c r="AO138" s="388"/>
      <c r="AP138" s="616">
        <v>20</v>
      </c>
      <c r="AQ138" s="387"/>
      <c r="AR138" s="388"/>
      <c r="AS138" s="280"/>
      <c r="AT138" s="274"/>
      <c r="AU138" s="274"/>
      <c r="AV138" s="275"/>
      <c r="AW138" s="580"/>
      <c r="AX138" s="580"/>
      <c r="AY138" s="580"/>
      <c r="AZ138" s="580"/>
      <c r="BA138" s="100"/>
      <c r="BB138" s="44"/>
      <c r="BC138" s="44"/>
      <c r="BD138" s="44"/>
      <c r="BE138" s="44"/>
      <c r="BF138" s="44"/>
      <c r="BG138" s="45"/>
      <c r="BH138" s="45"/>
      <c r="BI138" s="45"/>
      <c r="BJ138" s="45"/>
    </row>
    <row r="139" spans="1:62" s="43" customFormat="1" ht="18" hidden="1" customHeight="1" thickBot="1" x14ac:dyDescent="0.3">
      <c r="A139" s="120"/>
      <c r="B139" s="844">
        <v>98</v>
      </c>
      <c r="C139" s="387"/>
      <c r="D139" s="387"/>
      <c r="E139" s="387"/>
      <c r="F139" s="388"/>
      <c r="G139" s="616" t="s">
        <v>660</v>
      </c>
      <c r="H139" s="387"/>
      <c r="I139" s="387"/>
      <c r="J139" s="387"/>
      <c r="K139" s="387"/>
      <c r="L139" s="388"/>
      <c r="M139" s="616" t="s">
        <v>661</v>
      </c>
      <c r="N139" s="387"/>
      <c r="O139" s="387"/>
      <c r="P139" s="388"/>
      <c r="Q139" s="280"/>
      <c r="R139" s="274"/>
      <c r="S139" s="274"/>
      <c r="T139" s="274"/>
      <c r="U139" s="274"/>
      <c r="V139" s="275"/>
      <c r="W139" s="285"/>
      <c r="X139" s="274"/>
      <c r="Y139" s="275"/>
      <c r="Z139" s="616">
        <v>0</v>
      </c>
      <c r="AA139" s="387"/>
      <c r="AB139" s="388"/>
      <c r="AC139" s="616">
        <v>1300</v>
      </c>
      <c r="AD139" s="387"/>
      <c r="AE139" s="388"/>
      <c r="AF139" s="280"/>
      <c r="AG139" s="274"/>
      <c r="AH139" s="275"/>
      <c r="AI139" s="280"/>
      <c r="AJ139" s="274"/>
      <c r="AK139" s="274"/>
      <c r="AL139" s="275"/>
      <c r="AM139" s="616">
        <v>100</v>
      </c>
      <c r="AN139" s="387"/>
      <c r="AO139" s="388"/>
      <c r="AP139" s="616">
        <v>15</v>
      </c>
      <c r="AQ139" s="387"/>
      <c r="AR139" s="388"/>
      <c r="AS139" s="280"/>
      <c r="AT139" s="274"/>
      <c r="AU139" s="274"/>
      <c r="AV139" s="275"/>
      <c r="AW139" s="580"/>
      <c r="AX139" s="580"/>
      <c r="AY139" s="580"/>
      <c r="AZ139" s="580"/>
      <c r="BA139" s="100"/>
      <c r="BB139" s="44"/>
      <c r="BC139" s="44"/>
      <c r="BD139" s="44"/>
      <c r="BE139" s="44"/>
      <c r="BF139" s="44"/>
      <c r="BG139" s="45"/>
      <c r="BH139" s="45"/>
      <c r="BI139" s="45"/>
      <c r="BJ139" s="45"/>
    </row>
    <row r="140" spans="1:62" s="43" customFormat="1" ht="18" hidden="1" customHeight="1" thickBot="1" x14ac:dyDescent="0.3">
      <c r="A140" s="120"/>
      <c r="B140" s="844">
        <v>98</v>
      </c>
      <c r="C140" s="387"/>
      <c r="D140" s="387"/>
      <c r="E140" s="387"/>
      <c r="F140" s="388"/>
      <c r="G140" s="616" t="s">
        <v>649</v>
      </c>
      <c r="H140" s="387"/>
      <c r="I140" s="387"/>
      <c r="J140" s="387"/>
      <c r="K140" s="387"/>
      <c r="L140" s="388"/>
      <c r="M140" s="616" t="s">
        <v>647</v>
      </c>
      <c r="N140" s="387"/>
      <c r="O140" s="387"/>
      <c r="P140" s="388"/>
      <c r="Q140" s="616" t="s">
        <v>654</v>
      </c>
      <c r="R140" s="387"/>
      <c r="S140" s="387"/>
      <c r="T140" s="387"/>
      <c r="U140" s="387"/>
      <c r="V140" s="388"/>
      <c r="W140" s="894">
        <v>40518</v>
      </c>
      <c r="X140" s="387"/>
      <c r="Y140" s="388"/>
      <c r="Z140" s="616">
        <v>0</v>
      </c>
      <c r="AA140" s="387"/>
      <c r="AB140" s="388"/>
      <c r="AC140" s="616">
        <v>112</v>
      </c>
      <c r="AD140" s="387"/>
      <c r="AE140" s="388"/>
      <c r="AF140" s="616"/>
      <c r="AG140" s="387"/>
      <c r="AH140" s="388"/>
      <c r="AI140" s="587"/>
      <c r="AJ140" s="587"/>
      <c r="AK140" s="587"/>
      <c r="AL140" s="587"/>
      <c r="AM140" s="616">
        <v>100</v>
      </c>
      <c r="AN140" s="387"/>
      <c r="AO140" s="388"/>
      <c r="AP140" s="616">
        <v>15</v>
      </c>
      <c r="AQ140" s="387"/>
      <c r="AR140" s="388"/>
      <c r="AS140" s="587"/>
      <c r="AT140" s="587"/>
      <c r="AU140" s="587"/>
      <c r="AV140" s="587"/>
      <c r="AW140" s="944">
        <f>AW141</f>
        <v>55000</v>
      </c>
      <c r="AX140" s="580"/>
      <c r="AY140" s="580"/>
      <c r="AZ140" s="580"/>
      <c r="BA140" s="100"/>
      <c r="BB140" s="44"/>
      <c r="BC140" s="44"/>
      <c r="BD140" s="44"/>
      <c r="BE140" s="44"/>
      <c r="BF140" s="44"/>
      <c r="BG140" s="45"/>
      <c r="BH140" s="45"/>
      <c r="BI140" s="45"/>
      <c r="BJ140" s="45"/>
    </row>
    <row r="141" spans="1:62" s="43" customFormat="1" ht="18" customHeight="1" thickBot="1" x14ac:dyDescent="0.3">
      <c r="A141" s="99"/>
      <c r="B141" s="840" t="s">
        <v>114</v>
      </c>
      <c r="C141" s="840"/>
      <c r="D141" s="840"/>
      <c r="E141" s="840"/>
      <c r="F141" s="841"/>
      <c r="G141" s="381" t="s">
        <v>30</v>
      </c>
      <c r="H141" s="673"/>
      <c r="I141" s="673"/>
      <c r="J141" s="673"/>
      <c r="K141" s="673"/>
      <c r="L141" s="673"/>
      <c r="M141" s="672" t="s">
        <v>30</v>
      </c>
      <c r="N141" s="673"/>
      <c r="O141" s="673"/>
      <c r="P141" s="382"/>
      <c r="Q141" s="673" t="s">
        <v>30</v>
      </c>
      <c r="R141" s="673"/>
      <c r="S141" s="673"/>
      <c r="T141" s="673"/>
      <c r="U141" s="673"/>
      <c r="V141" s="382"/>
      <c r="W141" s="672" t="s">
        <v>30</v>
      </c>
      <c r="X141" s="673"/>
      <c r="Y141" s="382"/>
      <c r="Z141" s="672" t="s">
        <v>30</v>
      </c>
      <c r="AA141" s="673"/>
      <c r="AB141" s="382"/>
      <c r="AC141" s="672" t="s">
        <v>30</v>
      </c>
      <c r="AD141" s="673"/>
      <c r="AE141" s="382"/>
      <c r="AF141" s="672" t="s">
        <v>30</v>
      </c>
      <c r="AG141" s="673"/>
      <c r="AH141" s="382"/>
      <c r="AI141" s="672" t="s">
        <v>30</v>
      </c>
      <c r="AJ141" s="673"/>
      <c r="AK141" s="673"/>
      <c r="AL141" s="382"/>
      <c r="AM141" s="672" t="s">
        <v>30</v>
      </c>
      <c r="AN141" s="673"/>
      <c r="AO141" s="382"/>
      <c r="AP141" s="672" t="s">
        <v>30</v>
      </c>
      <c r="AQ141" s="673"/>
      <c r="AR141" s="382"/>
      <c r="AS141" s="672" t="s">
        <v>30</v>
      </c>
      <c r="AT141" s="673"/>
      <c r="AU141" s="673"/>
      <c r="AV141" s="382"/>
      <c r="AW141" s="838">
        <f>AW134</f>
        <v>55000</v>
      </c>
      <c r="AX141" s="839"/>
      <c r="AY141" s="839"/>
      <c r="AZ141" s="943"/>
      <c r="BA141" s="100"/>
      <c r="BB141" s="44"/>
      <c r="BC141" s="44"/>
      <c r="BD141" s="44"/>
      <c r="BE141" s="44"/>
      <c r="BF141" s="44"/>
      <c r="BG141" s="45"/>
      <c r="BH141" s="45"/>
      <c r="BI141" s="45"/>
      <c r="BJ141" s="45"/>
    </row>
    <row r="143" spans="1:62" s="43" customFormat="1" ht="26.25" hidden="1" customHeight="1" x14ac:dyDescent="0.25">
      <c r="A143" s="99"/>
      <c r="B143" s="401" t="s">
        <v>149</v>
      </c>
      <c r="C143" s="401"/>
      <c r="D143" s="401"/>
      <c r="E143" s="401"/>
      <c r="F143" s="402"/>
      <c r="G143" s="400" t="s">
        <v>156</v>
      </c>
      <c r="H143" s="401"/>
      <c r="I143" s="401"/>
      <c r="J143" s="402"/>
      <c r="K143" s="456" t="s">
        <v>157</v>
      </c>
      <c r="L143" s="456"/>
      <c r="M143" s="456"/>
      <c r="N143" s="456"/>
      <c r="O143" s="456" t="s">
        <v>131</v>
      </c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56"/>
      <c r="AL143" s="456"/>
      <c r="AM143" s="456"/>
      <c r="AN143" s="456"/>
      <c r="AO143" s="456"/>
      <c r="AP143" s="456" t="s">
        <v>158</v>
      </c>
      <c r="AQ143" s="456"/>
      <c r="AR143" s="456"/>
      <c r="AS143" s="456"/>
      <c r="AT143" s="456"/>
      <c r="AU143" s="456"/>
      <c r="AV143" s="456"/>
      <c r="AW143" s="400" t="s">
        <v>344</v>
      </c>
      <c r="AX143" s="401"/>
      <c r="AY143" s="401"/>
      <c r="AZ143" s="401"/>
      <c r="BA143" s="148"/>
      <c r="BB143" s="49"/>
      <c r="BC143" s="49"/>
      <c r="BD143" s="49"/>
      <c r="BE143" s="49"/>
      <c r="BF143" s="49"/>
      <c r="BG143" s="45"/>
      <c r="BH143" s="45"/>
      <c r="BI143" s="45"/>
      <c r="BJ143" s="45"/>
    </row>
    <row r="144" spans="1:62" s="43" customFormat="1" ht="36.75" hidden="1" customHeight="1" x14ac:dyDescent="0.25">
      <c r="A144" s="99"/>
      <c r="B144" s="453"/>
      <c r="C144" s="453"/>
      <c r="D144" s="453"/>
      <c r="E144" s="453"/>
      <c r="F144" s="454"/>
      <c r="G144" s="455"/>
      <c r="H144" s="453"/>
      <c r="I144" s="453"/>
      <c r="J144" s="454"/>
      <c r="K144" s="456"/>
      <c r="L144" s="456"/>
      <c r="M144" s="456"/>
      <c r="N144" s="456"/>
      <c r="O144" s="456" t="s">
        <v>159</v>
      </c>
      <c r="P144" s="456"/>
      <c r="Q144" s="456"/>
      <c r="R144" s="456"/>
      <c r="S144" s="456"/>
      <c r="T144" s="456"/>
      <c r="U144" s="456"/>
      <c r="V144" s="456" t="s">
        <v>203</v>
      </c>
      <c r="W144" s="456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 t="s">
        <v>204</v>
      </c>
      <c r="AJ144" s="456"/>
      <c r="AK144" s="456"/>
      <c r="AL144" s="456"/>
      <c r="AM144" s="456"/>
      <c r="AN144" s="456"/>
      <c r="AO144" s="456"/>
      <c r="AP144" s="456"/>
      <c r="AQ144" s="456"/>
      <c r="AR144" s="456"/>
      <c r="AS144" s="456"/>
      <c r="AT144" s="456"/>
      <c r="AU144" s="456"/>
      <c r="AV144" s="456"/>
      <c r="AW144" s="455"/>
      <c r="AX144" s="453"/>
      <c r="AY144" s="453"/>
      <c r="AZ144" s="453"/>
      <c r="BA144" s="148"/>
      <c r="BB144" s="49"/>
      <c r="BC144" s="49"/>
      <c r="BD144" s="49"/>
      <c r="BE144" s="49"/>
      <c r="BF144" s="49"/>
      <c r="BG144" s="45"/>
      <c r="BH144" s="45"/>
      <c r="BI144" s="45"/>
      <c r="BJ144" s="45"/>
    </row>
    <row r="145" spans="1:62" s="43" customFormat="1" ht="50.1" hidden="1" customHeight="1" x14ac:dyDescent="0.25">
      <c r="A145" s="99"/>
      <c r="B145" s="404"/>
      <c r="C145" s="404"/>
      <c r="D145" s="404"/>
      <c r="E145" s="404"/>
      <c r="F145" s="406"/>
      <c r="G145" s="405"/>
      <c r="H145" s="404"/>
      <c r="I145" s="404"/>
      <c r="J145" s="406"/>
      <c r="K145" s="456"/>
      <c r="L145" s="456"/>
      <c r="M145" s="456"/>
      <c r="N145" s="456"/>
      <c r="O145" s="383" t="s">
        <v>334</v>
      </c>
      <c r="P145" s="384"/>
      <c r="Q145" s="385"/>
      <c r="R145" s="456" t="s">
        <v>329</v>
      </c>
      <c r="S145" s="456"/>
      <c r="T145" s="456"/>
      <c r="U145" s="456"/>
      <c r="V145" s="383" t="s">
        <v>334</v>
      </c>
      <c r="W145" s="384"/>
      <c r="X145" s="385"/>
      <c r="Y145" s="456" t="s">
        <v>160</v>
      </c>
      <c r="Z145" s="456"/>
      <c r="AA145" s="456"/>
      <c r="AB145" s="456"/>
      <c r="AC145" s="456"/>
      <c r="AD145" s="456"/>
      <c r="AE145" s="456" t="s">
        <v>329</v>
      </c>
      <c r="AF145" s="456"/>
      <c r="AG145" s="456"/>
      <c r="AH145" s="456"/>
      <c r="AI145" s="383" t="s">
        <v>334</v>
      </c>
      <c r="AJ145" s="384"/>
      <c r="AK145" s="385"/>
      <c r="AL145" s="456" t="s">
        <v>329</v>
      </c>
      <c r="AM145" s="456"/>
      <c r="AN145" s="456"/>
      <c r="AO145" s="456"/>
      <c r="AP145" s="383" t="s">
        <v>334</v>
      </c>
      <c r="AQ145" s="384"/>
      <c r="AR145" s="385"/>
      <c r="AS145" s="383" t="s">
        <v>329</v>
      </c>
      <c r="AT145" s="384"/>
      <c r="AU145" s="384"/>
      <c r="AV145" s="385"/>
      <c r="AW145" s="405"/>
      <c r="AX145" s="404"/>
      <c r="AY145" s="404"/>
      <c r="AZ145" s="404"/>
      <c r="BA145" s="148"/>
      <c r="BB145" s="49"/>
      <c r="BC145" s="49"/>
      <c r="BD145" s="49"/>
      <c r="BE145" s="49"/>
      <c r="BF145" s="49"/>
      <c r="BG145" s="45"/>
      <c r="BH145" s="45"/>
      <c r="BI145" s="45"/>
      <c r="BJ145" s="45"/>
    </row>
    <row r="146" spans="1:62" s="58" customFormat="1" ht="13.5" hidden="1" thickBot="1" x14ac:dyDescent="0.3">
      <c r="A146" s="167"/>
      <c r="B146" s="940">
        <v>1</v>
      </c>
      <c r="C146" s="940"/>
      <c r="D146" s="940"/>
      <c r="E146" s="940"/>
      <c r="F146" s="941"/>
      <c r="G146" s="938">
        <v>14</v>
      </c>
      <c r="H146" s="938"/>
      <c r="I146" s="938"/>
      <c r="J146" s="938"/>
      <c r="K146" s="938">
        <v>15</v>
      </c>
      <c r="L146" s="938"/>
      <c r="M146" s="938"/>
      <c r="N146" s="938"/>
      <c r="O146" s="938">
        <v>16</v>
      </c>
      <c r="P146" s="938"/>
      <c r="Q146" s="938"/>
      <c r="R146" s="938">
        <v>17</v>
      </c>
      <c r="S146" s="938"/>
      <c r="T146" s="938"/>
      <c r="U146" s="938"/>
      <c r="V146" s="938">
        <v>18</v>
      </c>
      <c r="W146" s="938"/>
      <c r="X146" s="938"/>
      <c r="Y146" s="938">
        <v>19</v>
      </c>
      <c r="Z146" s="938"/>
      <c r="AA146" s="938"/>
      <c r="AB146" s="938"/>
      <c r="AC146" s="938"/>
      <c r="AD146" s="938"/>
      <c r="AE146" s="938">
        <v>20</v>
      </c>
      <c r="AF146" s="938"/>
      <c r="AG146" s="938"/>
      <c r="AH146" s="938"/>
      <c r="AI146" s="938">
        <v>21</v>
      </c>
      <c r="AJ146" s="938"/>
      <c r="AK146" s="938"/>
      <c r="AL146" s="938">
        <v>22</v>
      </c>
      <c r="AM146" s="938"/>
      <c r="AN146" s="938"/>
      <c r="AO146" s="938"/>
      <c r="AP146" s="938">
        <v>23</v>
      </c>
      <c r="AQ146" s="938"/>
      <c r="AR146" s="938"/>
      <c r="AS146" s="939">
        <v>24</v>
      </c>
      <c r="AT146" s="940"/>
      <c r="AU146" s="940"/>
      <c r="AV146" s="941"/>
      <c r="AW146" s="939">
        <v>25</v>
      </c>
      <c r="AX146" s="940"/>
      <c r="AY146" s="940"/>
      <c r="AZ146" s="940"/>
      <c r="BA146" s="161" t="s">
        <v>26</v>
      </c>
      <c r="BB146" s="55"/>
      <c r="BC146" s="55"/>
      <c r="BD146" s="55"/>
      <c r="BE146" s="55"/>
      <c r="BF146" s="55"/>
      <c r="BG146" s="55"/>
      <c r="BH146" s="55"/>
      <c r="BI146" s="55"/>
      <c r="BJ146" s="55"/>
    </row>
    <row r="147" spans="1:62" s="43" customFormat="1" ht="18" hidden="1" customHeight="1" x14ac:dyDescent="0.25">
      <c r="A147" s="168"/>
      <c r="B147" s="667"/>
      <c r="C147" s="667"/>
      <c r="D147" s="667"/>
      <c r="E147" s="667"/>
      <c r="F147" s="667"/>
      <c r="G147" s="810"/>
      <c r="H147" s="810"/>
      <c r="I147" s="810"/>
      <c r="J147" s="810"/>
      <c r="K147" s="810"/>
      <c r="L147" s="810"/>
      <c r="M147" s="810"/>
      <c r="N147" s="810"/>
      <c r="O147" s="810"/>
      <c r="P147" s="810"/>
      <c r="Q147" s="810"/>
      <c r="R147" s="810"/>
      <c r="S147" s="810"/>
      <c r="T147" s="810"/>
      <c r="U147" s="810"/>
      <c r="V147" s="810"/>
      <c r="W147" s="810"/>
      <c r="X147" s="810"/>
      <c r="Y147" s="810"/>
      <c r="Z147" s="810"/>
      <c r="AA147" s="810"/>
      <c r="AB147" s="810"/>
      <c r="AC147" s="810"/>
      <c r="AD147" s="810"/>
      <c r="AE147" s="810"/>
      <c r="AF147" s="810"/>
      <c r="AG147" s="810"/>
      <c r="AH147" s="810"/>
      <c r="AI147" s="810"/>
      <c r="AJ147" s="810"/>
      <c r="AK147" s="810"/>
      <c r="AL147" s="810"/>
      <c r="AM147" s="810"/>
      <c r="AN147" s="810"/>
      <c r="AO147" s="810"/>
      <c r="AP147" s="810"/>
      <c r="AQ147" s="810"/>
      <c r="AR147" s="810"/>
      <c r="AS147" s="810"/>
      <c r="AT147" s="810"/>
      <c r="AU147" s="810"/>
      <c r="AV147" s="810"/>
      <c r="AW147" s="580"/>
      <c r="AX147" s="580"/>
      <c r="AY147" s="580"/>
      <c r="AZ147" s="937"/>
      <c r="BA147" s="100"/>
      <c r="BB147" s="44"/>
      <c r="BC147" s="44"/>
      <c r="BD147" s="44"/>
      <c r="BE147" s="44"/>
      <c r="BF147" s="44"/>
      <c r="BG147" s="45"/>
      <c r="BH147" s="45"/>
      <c r="BI147" s="45"/>
      <c r="BJ147" s="45"/>
    </row>
    <row r="148" spans="1:62" s="43" customFormat="1" ht="18" hidden="1" customHeight="1" x14ac:dyDescent="0.25">
      <c r="A148" s="168"/>
      <c r="B148" s="387"/>
      <c r="C148" s="387"/>
      <c r="D148" s="387"/>
      <c r="E148" s="387"/>
      <c r="F148" s="3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  <c r="Z148" s="587"/>
      <c r="AA148" s="587"/>
      <c r="AB148" s="587"/>
      <c r="AC148" s="587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  <c r="AP148" s="587"/>
      <c r="AQ148" s="587"/>
      <c r="AR148" s="587"/>
      <c r="AS148" s="587"/>
      <c r="AT148" s="587"/>
      <c r="AU148" s="587"/>
      <c r="AV148" s="587"/>
      <c r="AW148" s="587"/>
      <c r="AX148" s="587"/>
      <c r="AY148" s="587"/>
      <c r="AZ148" s="936"/>
      <c r="BA148" s="100"/>
      <c r="BB148" s="44"/>
      <c r="BC148" s="44"/>
      <c r="BD148" s="44"/>
      <c r="BE148" s="44"/>
      <c r="BF148" s="44"/>
      <c r="BG148" s="45"/>
      <c r="BH148" s="45"/>
      <c r="BI148" s="45"/>
      <c r="BJ148" s="45"/>
    </row>
    <row r="149" spans="1:62" s="43" customFormat="1" ht="18" hidden="1" customHeight="1" thickBot="1" x14ac:dyDescent="0.3">
      <c r="A149" s="168"/>
      <c r="B149" s="613"/>
      <c r="C149" s="613"/>
      <c r="D149" s="613"/>
      <c r="E149" s="613"/>
      <c r="F149" s="613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  <c r="Z149" s="587"/>
      <c r="AA149" s="587"/>
      <c r="AB149" s="587"/>
      <c r="AC149" s="587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  <c r="AP149" s="587"/>
      <c r="AQ149" s="587"/>
      <c r="AR149" s="587"/>
      <c r="AS149" s="587" t="s">
        <v>26</v>
      </c>
      <c r="AT149" s="587"/>
      <c r="AU149" s="587"/>
      <c r="AV149" s="587"/>
      <c r="AW149" s="587"/>
      <c r="AX149" s="587"/>
      <c r="AY149" s="587"/>
      <c r="AZ149" s="936"/>
      <c r="BA149" s="100"/>
      <c r="BB149" s="44"/>
      <c r="BC149" s="44"/>
      <c r="BD149" s="44"/>
      <c r="BE149" s="44"/>
      <c r="BF149" s="44"/>
      <c r="BG149" s="45"/>
      <c r="BH149" s="45"/>
      <c r="BI149" s="45"/>
      <c r="BJ149" s="45"/>
    </row>
    <row r="150" spans="1:62" s="43" customFormat="1" ht="18" hidden="1" customHeight="1" thickBot="1" x14ac:dyDescent="0.3">
      <c r="A150" s="99"/>
      <c r="B150" s="840" t="s">
        <v>114</v>
      </c>
      <c r="C150" s="840"/>
      <c r="D150" s="840"/>
      <c r="E150" s="840"/>
      <c r="F150" s="841"/>
      <c r="G150" s="382" t="s">
        <v>30</v>
      </c>
      <c r="H150" s="623"/>
      <c r="I150" s="623"/>
      <c r="J150" s="623"/>
      <c r="K150" s="623" t="s">
        <v>30</v>
      </c>
      <c r="L150" s="623"/>
      <c r="M150" s="623"/>
      <c r="N150" s="623"/>
      <c r="O150" s="623" t="s">
        <v>30</v>
      </c>
      <c r="P150" s="623"/>
      <c r="Q150" s="623"/>
      <c r="R150" s="573"/>
      <c r="S150" s="573"/>
      <c r="T150" s="573"/>
      <c r="U150" s="573"/>
      <c r="V150" s="623" t="s">
        <v>30</v>
      </c>
      <c r="W150" s="623"/>
      <c r="X150" s="623"/>
      <c r="Y150" s="623" t="s">
        <v>30</v>
      </c>
      <c r="Z150" s="623"/>
      <c r="AA150" s="623"/>
      <c r="AB150" s="623"/>
      <c r="AC150" s="623"/>
      <c r="AD150" s="623"/>
      <c r="AE150" s="573"/>
      <c r="AF150" s="573"/>
      <c r="AG150" s="573"/>
      <c r="AH150" s="573"/>
      <c r="AI150" s="623" t="s">
        <v>30</v>
      </c>
      <c r="AJ150" s="623"/>
      <c r="AK150" s="623"/>
      <c r="AL150" s="573"/>
      <c r="AM150" s="573"/>
      <c r="AN150" s="573"/>
      <c r="AO150" s="573"/>
      <c r="AP150" s="623" t="s">
        <v>30</v>
      </c>
      <c r="AQ150" s="623"/>
      <c r="AR150" s="623"/>
      <c r="AS150" s="612"/>
      <c r="AT150" s="613"/>
      <c r="AU150" s="613"/>
      <c r="AV150" s="620"/>
      <c r="AW150" s="612"/>
      <c r="AX150" s="613"/>
      <c r="AY150" s="613"/>
      <c r="AZ150" s="621"/>
      <c r="BA150" s="100"/>
      <c r="BB150" s="44"/>
      <c r="BC150" s="44"/>
      <c r="BD150" s="44"/>
      <c r="BE150" s="44"/>
      <c r="BF150" s="44"/>
      <c r="BG150" s="45"/>
      <c r="BH150" s="45"/>
      <c r="BI150" s="45"/>
      <c r="BJ150" s="45"/>
    </row>
    <row r="152" spans="1:62" s="43" customFormat="1" ht="18" customHeight="1" x14ac:dyDescent="0.25">
      <c r="A152" s="98"/>
      <c r="B152" s="942" t="s">
        <v>831</v>
      </c>
      <c r="C152" s="942"/>
      <c r="D152" s="942"/>
      <c r="E152" s="942"/>
      <c r="F152" s="942"/>
      <c r="G152" s="942"/>
      <c r="H152" s="942"/>
      <c r="I152" s="942"/>
      <c r="J152" s="942"/>
      <c r="K152" s="942"/>
      <c r="L152" s="942"/>
      <c r="M152" s="942"/>
      <c r="N152" s="942"/>
      <c r="O152" s="942"/>
      <c r="P152" s="942"/>
      <c r="Q152" s="942"/>
      <c r="R152" s="942"/>
      <c r="S152" s="942"/>
      <c r="T152" s="942"/>
      <c r="U152" s="942"/>
      <c r="V152" s="942"/>
      <c r="W152" s="942"/>
      <c r="X152" s="942"/>
      <c r="Y152" s="942"/>
      <c r="Z152" s="942"/>
      <c r="AA152" s="942"/>
      <c r="AB152" s="942"/>
      <c r="AC152" s="942"/>
      <c r="AD152" s="942"/>
      <c r="AE152" s="942"/>
      <c r="AF152" s="942"/>
      <c r="AG152" s="942"/>
      <c r="AH152" s="942"/>
      <c r="AI152" s="942"/>
      <c r="AJ152" s="942"/>
      <c r="AK152" s="942"/>
      <c r="AL152" s="942"/>
      <c r="AM152" s="942"/>
      <c r="AN152" s="942"/>
      <c r="AO152" s="942"/>
      <c r="AP152" s="942"/>
      <c r="AQ152" s="942"/>
      <c r="AR152" s="942"/>
      <c r="AS152" s="942"/>
      <c r="AT152" s="942"/>
      <c r="AU152" s="942"/>
      <c r="AV152" s="942"/>
      <c r="AW152" s="942"/>
      <c r="AX152" s="942"/>
      <c r="AY152" s="942"/>
      <c r="AZ152" s="942"/>
      <c r="BA152" s="942"/>
      <c r="BB152" s="942"/>
      <c r="BC152" s="942"/>
      <c r="BD152" s="942"/>
      <c r="BE152" s="942"/>
      <c r="BF152" s="942"/>
    </row>
    <row r="153" spans="1:62" ht="8.1" customHeight="1" x14ac:dyDescent="0.25"/>
    <row r="154" spans="1:62" s="43" customFormat="1" ht="69.95" customHeight="1" x14ac:dyDescent="0.25">
      <c r="A154" s="99"/>
      <c r="B154" s="401" t="s">
        <v>149</v>
      </c>
      <c r="C154" s="401"/>
      <c r="D154" s="401"/>
      <c r="E154" s="401"/>
      <c r="F154" s="402"/>
      <c r="G154" s="400" t="s">
        <v>150</v>
      </c>
      <c r="H154" s="401"/>
      <c r="I154" s="401"/>
      <c r="J154" s="401"/>
      <c r="K154" s="401"/>
      <c r="L154" s="402"/>
      <c r="M154" s="400" t="s">
        <v>151</v>
      </c>
      <c r="N154" s="401"/>
      <c r="O154" s="401"/>
      <c r="P154" s="402"/>
      <c r="Q154" s="456" t="s">
        <v>152</v>
      </c>
      <c r="R154" s="456"/>
      <c r="S154" s="456"/>
      <c r="T154" s="456"/>
      <c r="U154" s="456"/>
      <c r="V154" s="456"/>
      <c r="W154" s="401" t="s">
        <v>153</v>
      </c>
      <c r="X154" s="401"/>
      <c r="Y154" s="402"/>
      <c r="Z154" s="400" t="s">
        <v>202</v>
      </c>
      <c r="AA154" s="401"/>
      <c r="AB154" s="402"/>
      <c r="AC154" s="456" t="s">
        <v>201</v>
      </c>
      <c r="AD154" s="456"/>
      <c r="AE154" s="456"/>
      <c r="AF154" s="456" t="s">
        <v>200</v>
      </c>
      <c r="AG154" s="456"/>
      <c r="AH154" s="456"/>
      <c r="AI154" s="401" t="s">
        <v>154</v>
      </c>
      <c r="AJ154" s="401"/>
      <c r="AK154" s="401"/>
      <c r="AL154" s="402"/>
      <c r="AM154" s="400" t="s">
        <v>155</v>
      </c>
      <c r="AN154" s="401"/>
      <c r="AO154" s="402"/>
      <c r="AP154" s="401" t="s">
        <v>141</v>
      </c>
      <c r="AQ154" s="401"/>
      <c r="AR154" s="402"/>
      <c r="AS154" s="400" t="s">
        <v>199</v>
      </c>
      <c r="AT154" s="401"/>
      <c r="AU154" s="401"/>
      <c r="AV154" s="402"/>
      <c r="AW154" s="400" t="s">
        <v>343</v>
      </c>
      <c r="AX154" s="401"/>
      <c r="AY154" s="401"/>
      <c r="AZ154" s="401"/>
      <c r="BA154" s="148"/>
      <c r="BB154" s="49"/>
      <c r="BC154" s="49"/>
      <c r="BD154" s="49"/>
      <c r="BE154" s="49"/>
      <c r="BF154" s="49"/>
      <c r="BG154" s="45"/>
      <c r="BH154" s="45"/>
      <c r="BI154" s="45"/>
      <c r="BJ154" s="45"/>
    </row>
    <row r="155" spans="1:62" s="43" customFormat="1" ht="39.950000000000003" customHeight="1" x14ac:dyDescent="0.25">
      <c r="A155" s="99"/>
      <c r="B155" s="404"/>
      <c r="C155" s="404"/>
      <c r="D155" s="404"/>
      <c r="E155" s="404"/>
      <c r="F155" s="406"/>
      <c r="G155" s="405"/>
      <c r="H155" s="404"/>
      <c r="I155" s="404"/>
      <c r="J155" s="404"/>
      <c r="K155" s="404"/>
      <c r="L155" s="406"/>
      <c r="M155" s="405"/>
      <c r="N155" s="404"/>
      <c r="O155" s="404"/>
      <c r="P155" s="406"/>
      <c r="Q155" s="456"/>
      <c r="R155" s="456"/>
      <c r="S155" s="456"/>
      <c r="T155" s="456"/>
      <c r="U155" s="456"/>
      <c r="V155" s="456"/>
      <c r="W155" s="404"/>
      <c r="X155" s="404"/>
      <c r="Y155" s="406"/>
      <c r="Z155" s="405"/>
      <c r="AA155" s="404"/>
      <c r="AB155" s="406"/>
      <c r="AC155" s="456"/>
      <c r="AD155" s="456"/>
      <c r="AE155" s="456"/>
      <c r="AF155" s="456"/>
      <c r="AG155" s="456"/>
      <c r="AH155" s="456"/>
      <c r="AI155" s="404"/>
      <c r="AJ155" s="404"/>
      <c r="AK155" s="404"/>
      <c r="AL155" s="406"/>
      <c r="AM155" s="405"/>
      <c r="AN155" s="404"/>
      <c r="AO155" s="406"/>
      <c r="AP155" s="404"/>
      <c r="AQ155" s="404"/>
      <c r="AR155" s="406"/>
      <c r="AS155" s="405"/>
      <c r="AT155" s="404"/>
      <c r="AU155" s="404"/>
      <c r="AV155" s="406"/>
      <c r="AW155" s="405"/>
      <c r="AX155" s="404"/>
      <c r="AY155" s="404"/>
      <c r="AZ155" s="404"/>
      <c r="BA155" s="148"/>
      <c r="BB155" s="49"/>
      <c r="BC155" s="49"/>
      <c r="BD155" s="49"/>
      <c r="BE155" s="49"/>
      <c r="BF155" s="49"/>
      <c r="BG155" s="45"/>
      <c r="BH155" s="45"/>
      <c r="BI155" s="45"/>
      <c r="BJ155" s="45"/>
    </row>
    <row r="156" spans="1:62" s="58" customFormat="1" ht="13.5" thickBot="1" x14ac:dyDescent="0.3">
      <c r="A156" s="161"/>
      <c r="B156" s="940">
        <v>1</v>
      </c>
      <c r="C156" s="940"/>
      <c r="D156" s="940"/>
      <c r="E156" s="940"/>
      <c r="F156" s="941"/>
      <c r="G156" s="939">
        <v>2</v>
      </c>
      <c r="H156" s="940"/>
      <c r="I156" s="940"/>
      <c r="J156" s="940"/>
      <c r="K156" s="940"/>
      <c r="L156" s="940"/>
      <c r="M156" s="939">
        <v>3</v>
      </c>
      <c r="N156" s="940"/>
      <c r="O156" s="940"/>
      <c r="P156" s="941"/>
      <c r="Q156" s="940">
        <v>4</v>
      </c>
      <c r="R156" s="940"/>
      <c r="S156" s="940"/>
      <c r="T156" s="940"/>
      <c r="U156" s="940"/>
      <c r="V156" s="941"/>
      <c r="W156" s="939">
        <v>5</v>
      </c>
      <c r="X156" s="940"/>
      <c r="Y156" s="941"/>
      <c r="Z156" s="939">
        <v>6</v>
      </c>
      <c r="AA156" s="940"/>
      <c r="AB156" s="941"/>
      <c r="AC156" s="939">
        <v>7</v>
      </c>
      <c r="AD156" s="940"/>
      <c r="AE156" s="941"/>
      <c r="AF156" s="939">
        <v>8</v>
      </c>
      <c r="AG156" s="940"/>
      <c r="AH156" s="941"/>
      <c r="AI156" s="939">
        <v>9</v>
      </c>
      <c r="AJ156" s="940"/>
      <c r="AK156" s="940"/>
      <c r="AL156" s="941"/>
      <c r="AM156" s="939">
        <v>10</v>
      </c>
      <c r="AN156" s="940"/>
      <c r="AO156" s="941"/>
      <c r="AP156" s="939">
        <v>11</v>
      </c>
      <c r="AQ156" s="940"/>
      <c r="AR156" s="941"/>
      <c r="AS156" s="939">
        <v>12</v>
      </c>
      <c r="AT156" s="940"/>
      <c r="AU156" s="940"/>
      <c r="AV156" s="941"/>
      <c r="AW156" s="939">
        <v>13</v>
      </c>
      <c r="AX156" s="940"/>
      <c r="AY156" s="940"/>
      <c r="AZ156" s="940"/>
      <c r="BA156" s="161" t="s">
        <v>26</v>
      </c>
      <c r="BB156" s="55"/>
      <c r="BC156" s="55"/>
      <c r="BD156" s="55"/>
      <c r="BE156" s="55"/>
      <c r="BF156" s="55"/>
      <c r="BG156" s="55"/>
      <c r="BH156" s="55"/>
      <c r="BI156" s="55"/>
      <c r="BJ156" s="55"/>
    </row>
    <row r="157" spans="1:62" s="43" customFormat="1" ht="18" hidden="1" customHeight="1" thickBot="1" x14ac:dyDescent="0.3">
      <c r="A157" s="120"/>
      <c r="B157" s="811">
        <v>98</v>
      </c>
      <c r="C157" s="667"/>
      <c r="D157" s="667"/>
      <c r="E157" s="667"/>
      <c r="F157" s="668"/>
      <c r="G157" s="666" t="s">
        <v>644</v>
      </c>
      <c r="H157" s="667"/>
      <c r="I157" s="667"/>
      <c r="J157" s="667"/>
      <c r="K157" s="667"/>
      <c r="L157" s="668"/>
      <c r="M157" s="666" t="s">
        <v>650</v>
      </c>
      <c r="N157" s="667"/>
      <c r="O157" s="667"/>
      <c r="P157" s="668"/>
      <c r="Q157" s="666"/>
      <c r="R157" s="667"/>
      <c r="S157" s="667"/>
      <c r="T157" s="667"/>
      <c r="U157" s="667"/>
      <c r="V157" s="668"/>
      <c r="W157" s="666"/>
      <c r="X157" s="667"/>
      <c r="Y157" s="668"/>
      <c r="Z157" s="666">
        <v>0</v>
      </c>
      <c r="AA157" s="667"/>
      <c r="AB157" s="668"/>
      <c r="AC157" s="666">
        <v>110</v>
      </c>
      <c r="AD157" s="667"/>
      <c r="AE157" s="668"/>
      <c r="AF157" s="666"/>
      <c r="AG157" s="667"/>
      <c r="AH157" s="668"/>
      <c r="AI157" s="810"/>
      <c r="AJ157" s="810"/>
      <c r="AK157" s="810"/>
      <c r="AL157" s="810"/>
      <c r="AM157" s="810"/>
      <c r="AN157" s="810"/>
      <c r="AO157" s="810"/>
      <c r="AP157" s="810">
        <v>15</v>
      </c>
      <c r="AQ157" s="810"/>
      <c r="AR157" s="810"/>
      <c r="AS157" s="810"/>
      <c r="AT157" s="810"/>
      <c r="AU157" s="810"/>
      <c r="AV157" s="810"/>
      <c r="AW157" s="580"/>
      <c r="AX157" s="580"/>
      <c r="AY157" s="580"/>
      <c r="AZ157" s="580"/>
      <c r="BA157" s="100"/>
      <c r="BB157" s="44"/>
      <c r="BC157" s="44"/>
      <c r="BD157" s="44"/>
      <c r="BE157" s="44"/>
      <c r="BF157" s="44"/>
      <c r="BG157" s="45"/>
      <c r="BH157" s="45"/>
      <c r="BI157" s="45"/>
      <c r="BJ157" s="45"/>
    </row>
    <row r="158" spans="1:62" s="43" customFormat="1" ht="18" hidden="1" customHeight="1" thickBot="1" x14ac:dyDescent="0.3">
      <c r="A158" s="120"/>
      <c r="B158" s="811">
        <v>98</v>
      </c>
      <c r="C158" s="667"/>
      <c r="D158" s="667"/>
      <c r="E158" s="667"/>
      <c r="F158" s="668"/>
      <c r="G158" s="666" t="s">
        <v>645</v>
      </c>
      <c r="H158" s="667"/>
      <c r="I158" s="667"/>
      <c r="J158" s="667"/>
      <c r="K158" s="667"/>
      <c r="L158" s="668"/>
      <c r="M158" s="666" t="s">
        <v>646</v>
      </c>
      <c r="N158" s="667"/>
      <c r="O158" s="667"/>
      <c r="P158" s="668"/>
      <c r="Q158" s="666"/>
      <c r="R158" s="667"/>
      <c r="S158" s="667"/>
      <c r="T158" s="667"/>
      <c r="U158" s="667"/>
      <c r="V158" s="668"/>
      <c r="W158" s="666"/>
      <c r="X158" s="667"/>
      <c r="Y158" s="668"/>
      <c r="Z158" s="666">
        <v>0</v>
      </c>
      <c r="AA158" s="667"/>
      <c r="AB158" s="668"/>
      <c r="AC158" s="666">
        <v>130</v>
      </c>
      <c r="AD158" s="667"/>
      <c r="AE158" s="668"/>
      <c r="AF158" s="666"/>
      <c r="AG158" s="667"/>
      <c r="AH158" s="668"/>
      <c r="AI158" s="810"/>
      <c r="AJ158" s="810"/>
      <c r="AK158" s="810"/>
      <c r="AL158" s="810"/>
      <c r="AM158" s="810"/>
      <c r="AN158" s="810"/>
      <c r="AO158" s="810"/>
      <c r="AP158" s="616">
        <v>15</v>
      </c>
      <c r="AQ158" s="387"/>
      <c r="AR158" s="388"/>
      <c r="AS158" s="810"/>
      <c r="AT158" s="810"/>
      <c r="AU158" s="810"/>
      <c r="AV158" s="810"/>
      <c r="AW158" s="580"/>
      <c r="AX158" s="580"/>
      <c r="AY158" s="580"/>
      <c r="AZ158" s="580"/>
      <c r="BA158" s="100"/>
      <c r="BB158" s="44"/>
      <c r="BC158" s="44"/>
      <c r="BD158" s="44"/>
      <c r="BE158" s="44"/>
      <c r="BF158" s="44"/>
      <c r="BG158" s="45"/>
      <c r="BH158" s="45"/>
      <c r="BI158" s="45"/>
      <c r="BJ158" s="45"/>
    </row>
    <row r="159" spans="1:62" s="43" customFormat="1" ht="18" hidden="1" customHeight="1" thickBot="1" x14ac:dyDescent="0.3">
      <c r="A159" s="120"/>
      <c r="B159" s="811">
        <v>98</v>
      </c>
      <c r="C159" s="667"/>
      <c r="D159" s="667"/>
      <c r="E159" s="667"/>
      <c r="F159" s="668"/>
      <c r="G159" s="666" t="s">
        <v>651</v>
      </c>
      <c r="H159" s="667"/>
      <c r="I159" s="667"/>
      <c r="J159" s="667"/>
      <c r="K159" s="667"/>
      <c r="L159" s="668"/>
      <c r="M159" s="666" t="s">
        <v>652</v>
      </c>
      <c r="N159" s="667"/>
      <c r="O159" s="667"/>
      <c r="P159" s="668"/>
      <c r="Q159" s="666"/>
      <c r="R159" s="667"/>
      <c r="S159" s="667"/>
      <c r="T159" s="667"/>
      <c r="U159" s="667"/>
      <c r="V159" s="668"/>
      <c r="W159" s="666"/>
      <c r="X159" s="667"/>
      <c r="Y159" s="668"/>
      <c r="Z159" s="666">
        <v>0</v>
      </c>
      <c r="AA159" s="667"/>
      <c r="AB159" s="668"/>
      <c r="AC159" s="666">
        <v>112</v>
      </c>
      <c r="AD159" s="667"/>
      <c r="AE159" s="668"/>
      <c r="AF159" s="666"/>
      <c r="AG159" s="667"/>
      <c r="AH159" s="668"/>
      <c r="AI159" s="810"/>
      <c r="AJ159" s="810"/>
      <c r="AK159" s="810"/>
      <c r="AL159" s="810"/>
      <c r="AM159" s="810"/>
      <c r="AN159" s="810"/>
      <c r="AO159" s="810"/>
      <c r="AP159" s="616">
        <v>14</v>
      </c>
      <c r="AQ159" s="387"/>
      <c r="AR159" s="388"/>
      <c r="AS159" s="810"/>
      <c r="AT159" s="810"/>
      <c r="AU159" s="810"/>
      <c r="AV159" s="810"/>
      <c r="AW159" s="580"/>
      <c r="AX159" s="580"/>
      <c r="AY159" s="580"/>
      <c r="AZ159" s="580"/>
      <c r="BA159" s="100"/>
      <c r="BB159" s="44"/>
      <c r="BC159" s="44"/>
      <c r="BD159" s="44"/>
      <c r="BE159" s="44"/>
      <c r="BF159" s="44"/>
      <c r="BG159" s="45"/>
      <c r="BH159" s="45"/>
      <c r="BI159" s="45"/>
      <c r="BJ159" s="45"/>
    </row>
    <row r="160" spans="1:62" s="43" customFormat="1" ht="18" customHeight="1" thickBot="1" x14ac:dyDescent="0.3">
      <c r="A160" s="120"/>
      <c r="B160" s="811">
        <v>98</v>
      </c>
      <c r="C160" s="667"/>
      <c r="D160" s="667"/>
      <c r="E160" s="667"/>
      <c r="F160" s="668"/>
      <c r="G160" s="666" t="s">
        <v>648</v>
      </c>
      <c r="H160" s="667"/>
      <c r="I160" s="667"/>
      <c r="J160" s="667"/>
      <c r="K160" s="667"/>
      <c r="L160" s="668"/>
      <c r="M160" s="666" t="s">
        <v>647</v>
      </c>
      <c r="N160" s="667"/>
      <c r="O160" s="667"/>
      <c r="P160" s="668"/>
      <c r="Q160" s="666"/>
      <c r="R160" s="667"/>
      <c r="S160" s="667"/>
      <c r="T160" s="667"/>
      <c r="U160" s="667"/>
      <c r="V160" s="668"/>
      <c r="W160" s="895">
        <v>42685</v>
      </c>
      <c r="X160" s="667"/>
      <c r="Y160" s="668"/>
      <c r="Z160" s="666">
        <v>0</v>
      </c>
      <c r="AA160" s="667"/>
      <c r="AB160" s="668"/>
      <c r="AC160" s="666">
        <v>0</v>
      </c>
      <c r="AD160" s="667"/>
      <c r="AE160" s="668"/>
      <c r="AF160" s="666">
        <v>61</v>
      </c>
      <c r="AG160" s="667"/>
      <c r="AH160" s="668"/>
      <c r="AI160" s="810"/>
      <c r="AJ160" s="810"/>
      <c r="AK160" s="810"/>
      <c r="AL160" s="810"/>
      <c r="AM160" s="810">
        <v>100</v>
      </c>
      <c r="AN160" s="810"/>
      <c r="AO160" s="810"/>
      <c r="AP160" s="616">
        <v>16</v>
      </c>
      <c r="AQ160" s="387"/>
      <c r="AR160" s="388"/>
      <c r="AS160" s="810"/>
      <c r="AT160" s="810"/>
      <c r="AU160" s="810"/>
      <c r="AV160" s="810"/>
      <c r="AW160" s="580">
        <f>AC160*AP160</f>
        <v>0</v>
      </c>
      <c r="AX160" s="580"/>
      <c r="AY160" s="580"/>
      <c r="AZ160" s="580"/>
      <c r="BA160" s="100"/>
      <c r="BB160" s="44"/>
      <c r="BC160" s="44"/>
      <c r="BD160" s="44"/>
      <c r="BE160" s="44"/>
      <c r="BF160" s="44"/>
      <c r="BG160" s="45"/>
      <c r="BH160" s="45"/>
      <c r="BI160" s="45"/>
      <c r="BJ160" s="45"/>
    </row>
    <row r="161" spans="1:62" s="43" customFormat="1" ht="18" hidden="1" customHeight="1" thickBot="1" x14ac:dyDescent="0.3">
      <c r="A161" s="120"/>
      <c r="B161" s="811">
        <v>98</v>
      </c>
      <c r="C161" s="667"/>
      <c r="D161" s="667"/>
      <c r="E161" s="667"/>
      <c r="F161" s="668"/>
      <c r="G161" s="666" t="s">
        <v>656</v>
      </c>
      <c r="H161" s="667"/>
      <c r="I161" s="667"/>
      <c r="J161" s="667"/>
      <c r="K161" s="667"/>
      <c r="L161" s="668"/>
      <c r="M161" s="666" t="s">
        <v>650</v>
      </c>
      <c r="N161" s="667"/>
      <c r="O161" s="667"/>
      <c r="P161" s="668"/>
      <c r="Q161" s="666"/>
      <c r="R161" s="667"/>
      <c r="S161" s="667"/>
      <c r="T161" s="667"/>
      <c r="U161" s="667"/>
      <c r="V161" s="668"/>
      <c r="W161" s="666"/>
      <c r="X161" s="667"/>
      <c r="Y161" s="668"/>
      <c r="Z161" s="666">
        <v>0</v>
      </c>
      <c r="AA161" s="667"/>
      <c r="AB161" s="668"/>
      <c r="AC161" s="666">
        <v>117</v>
      </c>
      <c r="AD161" s="667"/>
      <c r="AE161" s="668"/>
      <c r="AF161" s="666"/>
      <c r="AG161" s="667"/>
      <c r="AH161" s="668"/>
      <c r="AI161" s="810"/>
      <c r="AJ161" s="810"/>
      <c r="AK161" s="810"/>
      <c r="AL161" s="810"/>
      <c r="AM161" s="810"/>
      <c r="AN161" s="810"/>
      <c r="AO161" s="810"/>
      <c r="AP161" s="616">
        <v>16</v>
      </c>
      <c r="AQ161" s="387"/>
      <c r="AR161" s="388"/>
      <c r="AS161" s="810"/>
      <c r="AT161" s="810"/>
      <c r="AU161" s="810"/>
      <c r="AV161" s="810"/>
      <c r="AW161" s="580"/>
      <c r="AX161" s="580"/>
      <c r="AY161" s="580"/>
      <c r="AZ161" s="580"/>
      <c r="BA161" s="100"/>
      <c r="BB161" s="44"/>
      <c r="BC161" s="44"/>
      <c r="BD161" s="44"/>
      <c r="BE161" s="44"/>
      <c r="BF161" s="44"/>
      <c r="BG161" s="45"/>
      <c r="BH161" s="45"/>
      <c r="BI161" s="45"/>
      <c r="BJ161" s="45"/>
    </row>
    <row r="162" spans="1:62" s="43" customFormat="1" ht="18" hidden="1" customHeight="1" thickBot="1" x14ac:dyDescent="0.3">
      <c r="A162" s="120"/>
      <c r="B162" s="811">
        <v>98</v>
      </c>
      <c r="C162" s="667"/>
      <c r="D162" s="667"/>
      <c r="E162" s="667"/>
      <c r="F162" s="668"/>
      <c r="G162" s="666" t="s">
        <v>657</v>
      </c>
      <c r="H162" s="667"/>
      <c r="I162" s="667"/>
      <c r="J162" s="667"/>
      <c r="K162" s="667"/>
      <c r="L162" s="668"/>
      <c r="M162" s="666" t="s">
        <v>661</v>
      </c>
      <c r="N162" s="667"/>
      <c r="O162" s="667"/>
      <c r="P162" s="668"/>
      <c r="Q162" s="666"/>
      <c r="R162" s="667"/>
      <c r="S162" s="667"/>
      <c r="T162" s="667"/>
      <c r="U162" s="667"/>
      <c r="V162" s="668"/>
      <c r="W162" s="666"/>
      <c r="X162" s="667"/>
      <c r="Y162" s="668"/>
      <c r="Z162" s="666">
        <v>0</v>
      </c>
      <c r="AA162" s="667"/>
      <c r="AB162" s="668"/>
      <c r="AC162" s="666">
        <v>80</v>
      </c>
      <c r="AD162" s="667"/>
      <c r="AE162" s="668"/>
      <c r="AF162" s="666"/>
      <c r="AG162" s="667"/>
      <c r="AH162" s="668"/>
      <c r="AI162" s="810"/>
      <c r="AJ162" s="810"/>
      <c r="AK162" s="810"/>
      <c r="AL162" s="810"/>
      <c r="AM162" s="810"/>
      <c r="AN162" s="810"/>
      <c r="AO162" s="810"/>
      <c r="AP162" s="616">
        <v>17</v>
      </c>
      <c r="AQ162" s="387"/>
      <c r="AR162" s="388"/>
      <c r="AS162" s="810"/>
      <c r="AT162" s="810"/>
      <c r="AU162" s="810"/>
      <c r="AV162" s="810"/>
      <c r="AW162" s="580"/>
      <c r="AX162" s="580"/>
      <c r="AY162" s="580"/>
      <c r="AZ162" s="580"/>
      <c r="BA162" s="100"/>
      <c r="BB162" s="44"/>
      <c r="BC162" s="44"/>
      <c r="BD162" s="44"/>
      <c r="BE162" s="44"/>
      <c r="BF162" s="44"/>
      <c r="BG162" s="45"/>
      <c r="BH162" s="45"/>
      <c r="BI162" s="45"/>
      <c r="BJ162" s="45"/>
    </row>
    <row r="163" spans="1:62" s="43" customFormat="1" ht="18" hidden="1" customHeight="1" thickBot="1" x14ac:dyDescent="0.3">
      <c r="A163" s="120"/>
      <c r="B163" s="811">
        <v>98</v>
      </c>
      <c r="C163" s="667"/>
      <c r="D163" s="667"/>
      <c r="E163" s="667"/>
      <c r="F163" s="668"/>
      <c r="G163" s="666" t="s">
        <v>658</v>
      </c>
      <c r="H163" s="667"/>
      <c r="I163" s="667"/>
      <c r="J163" s="667"/>
      <c r="K163" s="667"/>
      <c r="L163" s="668"/>
      <c r="M163" s="666" t="s">
        <v>661</v>
      </c>
      <c r="N163" s="667"/>
      <c r="O163" s="667"/>
      <c r="P163" s="668"/>
      <c r="Q163" s="666"/>
      <c r="R163" s="667"/>
      <c r="S163" s="667"/>
      <c r="T163" s="667"/>
      <c r="U163" s="667"/>
      <c r="V163" s="668"/>
      <c r="W163" s="666"/>
      <c r="X163" s="667"/>
      <c r="Y163" s="668"/>
      <c r="Z163" s="666">
        <v>0</v>
      </c>
      <c r="AA163" s="667"/>
      <c r="AB163" s="668"/>
      <c r="AC163" s="666">
        <v>161</v>
      </c>
      <c r="AD163" s="667"/>
      <c r="AE163" s="668"/>
      <c r="AF163" s="666"/>
      <c r="AG163" s="667"/>
      <c r="AH163" s="668"/>
      <c r="AI163" s="810"/>
      <c r="AJ163" s="810"/>
      <c r="AK163" s="810"/>
      <c r="AL163" s="810"/>
      <c r="AM163" s="810"/>
      <c r="AN163" s="810"/>
      <c r="AO163" s="810"/>
      <c r="AP163" s="616">
        <v>18</v>
      </c>
      <c r="AQ163" s="387"/>
      <c r="AR163" s="388"/>
      <c r="AS163" s="810"/>
      <c r="AT163" s="810"/>
      <c r="AU163" s="810"/>
      <c r="AV163" s="810"/>
      <c r="AW163" s="580"/>
      <c r="AX163" s="580"/>
      <c r="AY163" s="580"/>
      <c r="AZ163" s="580"/>
      <c r="BA163" s="100"/>
      <c r="BB163" s="44"/>
      <c r="BC163" s="44"/>
      <c r="BD163" s="44"/>
      <c r="BE163" s="44"/>
      <c r="BF163" s="44"/>
      <c r="BG163" s="45"/>
      <c r="BH163" s="45"/>
      <c r="BI163" s="45"/>
      <c r="BJ163" s="45"/>
    </row>
    <row r="164" spans="1:62" s="43" customFormat="1" ht="18" hidden="1" customHeight="1" thickBot="1" x14ac:dyDescent="0.3">
      <c r="A164" s="120"/>
      <c r="B164" s="811">
        <v>98</v>
      </c>
      <c r="C164" s="667"/>
      <c r="D164" s="667"/>
      <c r="E164" s="667"/>
      <c r="F164" s="668"/>
      <c r="G164" s="666" t="s">
        <v>659</v>
      </c>
      <c r="H164" s="667"/>
      <c r="I164" s="667"/>
      <c r="J164" s="667"/>
      <c r="K164" s="667"/>
      <c r="L164" s="668"/>
      <c r="M164" s="666" t="s">
        <v>661</v>
      </c>
      <c r="N164" s="667"/>
      <c r="O164" s="667"/>
      <c r="P164" s="668"/>
      <c r="Q164" s="666"/>
      <c r="R164" s="667"/>
      <c r="S164" s="667"/>
      <c r="T164" s="667"/>
      <c r="U164" s="667"/>
      <c r="V164" s="668"/>
      <c r="W164" s="666"/>
      <c r="X164" s="667"/>
      <c r="Y164" s="668"/>
      <c r="Z164" s="666">
        <v>0</v>
      </c>
      <c r="AA164" s="667"/>
      <c r="AB164" s="668"/>
      <c r="AC164" s="666">
        <v>81</v>
      </c>
      <c r="AD164" s="667"/>
      <c r="AE164" s="668"/>
      <c r="AF164" s="666"/>
      <c r="AG164" s="667"/>
      <c r="AH164" s="668"/>
      <c r="AI164" s="810"/>
      <c r="AJ164" s="810"/>
      <c r="AK164" s="810"/>
      <c r="AL164" s="810"/>
      <c r="AM164" s="810"/>
      <c r="AN164" s="810"/>
      <c r="AO164" s="810"/>
      <c r="AP164" s="616">
        <v>19</v>
      </c>
      <c r="AQ164" s="387"/>
      <c r="AR164" s="388"/>
      <c r="AS164" s="810"/>
      <c r="AT164" s="810"/>
      <c r="AU164" s="810"/>
      <c r="AV164" s="810"/>
      <c r="AW164" s="580"/>
      <c r="AX164" s="580"/>
      <c r="AY164" s="580"/>
      <c r="AZ164" s="580"/>
      <c r="BA164" s="100"/>
      <c r="BB164" s="44"/>
      <c r="BC164" s="44"/>
      <c r="BD164" s="44"/>
      <c r="BE164" s="44"/>
      <c r="BF164" s="44"/>
      <c r="BG164" s="45"/>
      <c r="BH164" s="45"/>
      <c r="BI164" s="45"/>
      <c r="BJ164" s="45"/>
    </row>
    <row r="165" spans="1:62" s="43" customFormat="1" ht="18" hidden="1" customHeight="1" thickBot="1" x14ac:dyDescent="0.3">
      <c r="A165" s="120"/>
      <c r="B165" s="811">
        <v>98</v>
      </c>
      <c r="C165" s="667"/>
      <c r="D165" s="667"/>
      <c r="E165" s="667"/>
      <c r="F165" s="668"/>
      <c r="G165" s="666" t="s">
        <v>660</v>
      </c>
      <c r="H165" s="667"/>
      <c r="I165" s="667"/>
      <c r="J165" s="667"/>
      <c r="K165" s="667"/>
      <c r="L165" s="668"/>
      <c r="M165" s="666" t="s">
        <v>661</v>
      </c>
      <c r="N165" s="667"/>
      <c r="O165" s="667"/>
      <c r="P165" s="668"/>
      <c r="Q165" s="666"/>
      <c r="R165" s="667"/>
      <c r="S165" s="667"/>
      <c r="T165" s="667"/>
      <c r="U165" s="667"/>
      <c r="V165" s="668"/>
      <c r="W165" s="666"/>
      <c r="X165" s="667"/>
      <c r="Y165" s="668"/>
      <c r="Z165" s="616">
        <v>0</v>
      </c>
      <c r="AA165" s="387"/>
      <c r="AB165" s="388"/>
      <c r="AC165" s="616">
        <v>75</v>
      </c>
      <c r="AD165" s="387"/>
      <c r="AE165" s="388"/>
      <c r="AF165" s="616"/>
      <c r="AG165" s="387"/>
      <c r="AH165" s="388"/>
      <c r="AI165" s="587"/>
      <c r="AJ165" s="587"/>
      <c r="AK165" s="587"/>
      <c r="AL165" s="587"/>
      <c r="AM165" s="587"/>
      <c r="AN165" s="587"/>
      <c r="AO165" s="587"/>
      <c r="AP165" s="616">
        <v>20</v>
      </c>
      <c r="AQ165" s="387"/>
      <c r="AR165" s="388"/>
      <c r="AS165" s="587"/>
      <c r="AT165" s="587"/>
      <c r="AU165" s="587"/>
      <c r="AV165" s="587"/>
      <c r="AW165" s="580"/>
      <c r="AX165" s="580"/>
      <c r="AY165" s="580"/>
      <c r="AZ165" s="580"/>
      <c r="BA165" s="100"/>
      <c r="BB165" s="44"/>
      <c r="BC165" s="44"/>
      <c r="BD165" s="44"/>
      <c r="BE165" s="44"/>
      <c r="BF165" s="44"/>
      <c r="BG165" s="45"/>
      <c r="BH165" s="45"/>
      <c r="BI165" s="45"/>
      <c r="BJ165" s="45"/>
    </row>
    <row r="166" spans="1:62" s="43" customFormat="1" ht="18" hidden="1" customHeight="1" thickBot="1" x14ac:dyDescent="0.3">
      <c r="A166" s="120"/>
      <c r="B166" s="811">
        <v>98</v>
      </c>
      <c r="C166" s="667"/>
      <c r="D166" s="667"/>
      <c r="E166" s="667"/>
      <c r="F166" s="668"/>
      <c r="G166" s="666" t="s">
        <v>649</v>
      </c>
      <c r="H166" s="667"/>
      <c r="I166" s="667"/>
      <c r="J166" s="667"/>
      <c r="K166" s="667"/>
      <c r="L166" s="668"/>
      <c r="M166" s="666" t="s">
        <v>647</v>
      </c>
      <c r="N166" s="667"/>
      <c r="O166" s="667"/>
      <c r="P166" s="668"/>
      <c r="Q166" s="666"/>
      <c r="R166" s="667"/>
      <c r="S166" s="667"/>
      <c r="T166" s="667"/>
      <c r="U166" s="667"/>
      <c r="V166" s="668"/>
      <c r="W166" s="666"/>
      <c r="X166" s="667"/>
      <c r="Y166" s="668"/>
      <c r="Z166" s="616">
        <v>0</v>
      </c>
      <c r="AA166" s="387"/>
      <c r="AB166" s="388"/>
      <c r="AC166" s="616">
        <v>112</v>
      </c>
      <c r="AD166" s="387"/>
      <c r="AE166" s="388"/>
      <c r="AF166" s="616"/>
      <c r="AG166" s="387"/>
      <c r="AH166" s="388"/>
      <c r="AI166" s="587"/>
      <c r="AJ166" s="587"/>
      <c r="AK166" s="587"/>
      <c r="AL166" s="587"/>
      <c r="AM166" s="587"/>
      <c r="AN166" s="587"/>
      <c r="AO166" s="587"/>
      <c r="AP166" s="616">
        <v>21</v>
      </c>
      <c r="AQ166" s="387"/>
      <c r="AR166" s="388"/>
      <c r="AS166" s="587"/>
      <c r="AT166" s="587"/>
      <c r="AU166" s="587"/>
      <c r="AV166" s="587"/>
      <c r="AW166" s="580"/>
      <c r="AX166" s="580"/>
      <c r="AY166" s="580"/>
      <c r="AZ166" s="580"/>
      <c r="BA166" s="100"/>
      <c r="BB166" s="44"/>
      <c r="BC166" s="44"/>
      <c r="BD166" s="44"/>
      <c r="BE166" s="44"/>
      <c r="BF166" s="44"/>
      <c r="BG166" s="45"/>
      <c r="BH166" s="45"/>
      <c r="BI166" s="45"/>
      <c r="BJ166" s="45"/>
    </row>
    <row r="167" spans="1:62" s="43" customFormat="1" ht="18" customHeight="1" thickBot="1" x14ac:dyDescent="0.3">
      <c r="A167" s="99"/>
      <c r="B167" s="840" t="s">
        <v>114</v>
      </c>
      <c r="C167" s="840"/>
      <c r="D167" s="840"/>
      <c r="E167" s="840"/>
      <c r="F167" s="841"/>
      <c r="G167" s="381" t="s">
        <v>30</v>
      </c>
      <c r="H167" s="673"/>
      <c r="I167" s="673"/>
      <c r="J167" s="673"/>
      <c r="K167" s="673"/>
      <c r="L167" s="673"/>
      <c r="M167" s="672" t="s">
        <v>30</v>
      </c>
      <c r="N167" s="673"/>
      <c r="O167" s="673"/>
      <c r="P167" s="382"/>
      <c r="Q167" s="673" t="s">
        <v>30</v>
      </c>
      <c r="R167" s="673"/>
      <c r="S167" s="673"/>
      <c r="T167" s="673"/>
      <c r="U167" s="673"/>
      <c r="V167" s="382"/>
      <c r="W167" s="672" t="s">
        <v>30</v>
      </c>
      <c r="X167" s="673"/>
      <c r="Y167" s="382"/>
      <c r="Z167" s="672" t="s">
        <v>30</v>
      </c>
      <c r="AA167" s="673"/>
      <c r="AB167" s="382"/>
      <c r="AC167" s="672" t="s">
        <v>30</v>
      </c>
      <c r="AD167" s="673"/>
      <c r="AE167" s="382"/>
      <c r="AF167" s="672" t="s">
        <v>30</v>
      </c>
      <c r="AG167" s="673"/>
      <c r="AH167" s="382"/>
      <c r="AI167" s="672" t="s">
        <v>30</v>
      </c>
      <c r="AJ167" s="673"/>
      <c r="AK167" s="673"/>
      <c r="AL167" s="382"/>
      <c r="AM167" s="672" t="s">
        <v>30</v>
      </c>
      <c r="AN167" s="673"/>
      <c r="AO167" s="382"/>
      <c r="AP167" s="672" t="s">
        <v>30</v>
      </c>
      <c r="AQ167" s="673"/>
      <c r="AR167" s="382"/>
      <c r="AS167" s="672" t="s">
        <v>30</v>
      </c>
      <c r="AT167" s="673"/>
      <c r="AU167" s="673"/>
      <c r="AV167" s="382"/>
      <c r="AW167" s="838">
        <f>AW160</f>
        <v>0</v>
      </c>
      <c r="AX167" s="839"/>
      <c r="AY167" s="839"/>
      <c r="AZ167" s="943"/>
      <c r="BA167" s="100"/>
      <c r="BB167" s="44"/>
      <c r="BC167" s="44"/>
      <c r="BD167" s="44"/>
      <c r="BE167" s="44"/>
      <c r="BF167" s="44"/>
      <c r="BG167" s="45"/>
      <c r="BH167" s="45"/>
      <c r="BI167" s="45"/>
      <c r="BJ167" s="45"/>
    </row>
    <row r="169" spans="1:62" s="43" customFormat="1" ht="30" hidden="1" customHeight="1" x14ac:dyDescent="0.25">
      <c r="A169" s="99"/>
      <c r="B169" s="401" t="s">
        <v>149</v>
      </c>
      <c r="C169" s="401"/>
      <c r="D169" s="401"/>
      <c r="E169" s="401"/>
      <c r="F169" s="402"/>
      <c r="G169" s="400" t="s">
        <v>156</v>
      </c>
      <c r="H169" s="401"/>
      <c r="I169" s="401"/>
      <c r="J169" s="402"/>
      <c r="K169" s="456" t="s">
        <v>157</v>
      </c>
      <c r="L169" s="456"/>
      <c r="M169" s="456"/>
      <c r="N169" s="456"/>
      <c r="O169" s="456" t="s">
        <v>131</v>
      </c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6"/>
      <c r="AF169" s="456"/>
      <c r="AG169" s="456"/>
      <c r="AH169" s="456"/>
      <c r="AI169" s="456"/>
      <c r="AJ169" s="456"/>
      <c r="AK169" s="456"/>
      <c r="AL169" s="456"/>
      <c r="AM169" s="456"/>
      <c r="AN169" s="456"/>
      <c r="AO169" s="456"/>
      <c r="AP169" s="456" t="s">
        <v>158</v>
      </c>
      <c r="AQ169" s="456"/>
      <c r="AR169" s="456"/>
      <c r="AS169" s="456"/>
      <c r="AT169" s="456"/>
      <c r="AU169" s="456"/>
      <c r="AV169" s="456"/>
      <c r="AW169" s="400" t="s">
        <v>344</v>
      </c>
      <c r="AX169" s="401"/>
      <c r="AY169" s="401"/>
      <c r="AZ169" s="401"/>
      <c r="BA169" s="148"/>
      <c r="BB169" s="49"/>
      <c r="BC169" s="49"/>
      <c r="BD169" s="49"/>
      <c r="BE169" s="49"/>
      <c r="BF169" s="49"/>
      <c r="BG169" s="45"/>
      <c r="BH169" s="45"/>
      <c r="BI169" s="45"/>
      <c r="BJ169" s="45"/>
    </row>
    <row r="170" spans="1:62" s="43" customFormat="1" ht="39.950000000000003" hidden="1" customHeight="1" x14ac:dyDescent="0.25">
      <c r="A170" s="99"/>
      <c r="B170" s="453"/>
      <c r="C170" s="453"/>
      <c r="D170" s="453"/>
      <c r="E170" s="453"/>
      <c r="F170" s="454"/>
      <c r="G170" s="455"/>
      <c r="H170" s="453"/>
      <c r="I170" s="453"/>
      <c r="J170" s="454"/>
      <c r="K170" s="456"/>
      <c r="L170" s="456"/>
      <c r="M170" s="456"/>
      <c r="N170" s="456"/>
      <c r="O170" s="456" t="s">
        <v>159</v>
      </c>
      <c r="P170" s="456"/>
      <c r="Q170" s="456"/>
      <c r="R170" s="456"/>
      <c r="S170" s="456"/>
      <c r="T170" s="456"/>
      <c r="U170" s="456"/>
      <c r="V170" s="456" t="s">
        <v>203</v>
      </c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6"/>
      <c r="AH170" s="456"/>
      <c r="AI170" s="456" t="s">
        <v>204</v>
      </c>
      <c r="AJ170" s="456"/>
      <c r="AK170" s="456"/>
      <c r="AL170" s="456"/>
      <c r="AM170" s="456"/>
      <c r="AN170" s="456"/>
      <c r="AO170" s="456"/>
      <c r="AP170" s="456"/>
      <c r="AQ170" s="456"/>
      <c r="AR170" s="456"/>
      <c r="AS170" s="456"/>
      <c r="AT170" s="456"/>
      <c r="AU170" s="456"/>
      <c r="AV170" s="456"/>
      <c r="AW170" s="455"/>
      <c r="AX170" s="453"/>
      <c r="AY170" s="453"/>
      <c r="AZ170" s="453"/>
      <c r="BA170" s="148"/>
      <c r="BB170" s="49"/>
      <c r="BC170" s="49"/>
      <c r="BD170" s="49"/>
      <c r="BE170" s="49"/>
      <c r="BF170" s="49"/>
      <c r="BG170" s="45"/>
      <c r="BH170" s="45"/>
      <c r="BI170" s="45"/>
      <c r="BJ170" s="45"/>
    </row>
    <row r="171" spans="1:62" s="43" customFormat="1" ht="50.1" hidden="1" customHeight="1" x14ac:dyDescent="0.25">
      <c r="A171" s="99"/>
      <c r="B171" s="404"/>
      <c r="C171" s="404"/>
      <c r="D171" s="404"/>
      <c r="E171" s="404"/>
      <c r="F171" s="406"/>
      <c r="G171" s="405"/>
      <c r="H171" s="404"/>
      <c r="I171" s="404"/>
      <c r="J171" s="406"/>
      <c r="K171" s="456"/>
      <c r="L171" s="456"/>
      <c r="M171" s="456"/>
      <c r="N171" s="456"/>
      <c r="O171" s="383" t="s">
        <v>334</v>
      </c>
      <c r="P171" s="384"/>
      <c r="Q171" s="385"/>
      <c r="R171" s="456" t="s">
        <v>329</v>
      </c>
      <c r="S171" s="456"/>
      <c r="T171" s="456"/>
      <c r="U171" s="456"/>
      <c r="V171" s="383" t="s">
        <v>334</v>
      </c>
      <c r="W171" s="384"/>
      <c r="X171" s="385"/>
      <c r="Y171" s="456" t="s">
        <v>160</v>
      </c>
      <c r="Z171" s="456"/>
      <c r="AA171" s="456"/>
      <c r="AB171" s="456"/>
      <c r="AC171" s="456"/>
      <c r="AD171" s="456"/>
      <c r="AE171" s="456" t="s">
        <v>329</v>
      </c>
      <c r="AF171" s="456"/>
      <c r="AG171" s="456"/>
      <c r="AH171" s="456"/>
      <c r="AI171" s="383" t="s">
        <v>334</v>
      </c>
      <c r="AJ171" s="384"/>
      <c r="AK171" s="385"/>
      <c r="AL171" s="456" t="s">
        <v>329</v>
      </c>
      <c r="AM171" s="456"/>
      <c r="AN171" s="456"/>
      <c r="AO171" s="456"/>
      <c r="AP171" s="383" t="s">
        <v>334</v>
      </c>
      <c r="AQ171" s="384"/>
      <c r="AR171" s="385"/>
      <c r="AS171" s="383" t="s">
        <v>329</v>
      </c>
      <c r="AT171" s="384"/>
      <c r="AU171" s="384"/>
      <c r="AV171" s="385"/>
      <c r="AW171" s="405"/>
      <c r="AX171" s="404"/>
      <c r="AY171" s="404"/>
      <c r="AZ171" s="404"/>
      <c r="BA171" s="148"/>
      <c r="BB171" s="49"/>
      <c r="BC171" s="49"/>
      <c r="BD171" s="49"/>
      <c r="BE171" s="49"/>
      <c r="BF171" s="49"/>
      <c r="BG171" s="45"/>
      <c r="BH171" s="45"/>
      <c r="BI171" s="45"/>
      <c r="BJ171" s="45"/>
    </row>
    <row r="172" spans="1:62" s="58" customFormat="1" ht="13.5" hidden="1" thickBot="1" x14ac:dyDescent="0.3">
      <c r="A172" s="161"/>
      <c r="B172" s="940">
        <v>1</v>
      </c>
      <c r="C172" s="940"/>
      <c r="D172" s="940"/>
      <c r="E172" s="940"/>
      <c r="F172" s="941"/>
      <c r="G172" s="938">
        <v>14</v>
      </c>
      <c r="H172" s="938"/>
      <c r="I172" s="938"/>
      <c r="J172" s="938"/>
      <c r="K172" s="938">
        <v>15</v>
      </c>
      <c r="L172" s="938"/>
      <c r="M172" s="938"/>
      <c r="N172" s="938"/>
      <c r="O172" s="938">
        <v>16</v>
      </c>
      <c r="P172" s="938"/>
      <c r="Q172" s="938"/>
      <c r="R172" s="938">
        <v>17</v>
      </c>
      <c r="S172" s="938"/>
      <c r="T172" s="938"/>
      <c r="U172" s="938"/>
      <c r="V172" s="938">
        <v>18</v>
      </c>
      <c r="W172" s="938"/>
      <c r="X172" s="938"/>
      <c r="Y172" s="938">
        <v>19</v>
      </c>
      <c r="Z172" s="938"/>
      <c r="AA172" s="938"/>
      <c r="AB172" s="938"/>
      <c r="AC172" s="938"/>
      <c r="AD172" s="938"/>
      <c r="AE172" s="938">
        <v>20</v>
      </c>
      <c r="AF172" s="938"/>
      <c r="AG172" s="938"/>
      <c r="AH172" s="938"/>
      <c r="AI172" s="938">
        <v>21</v>
      </c>
      <c r="AJ172" s="938"/>
      <c r="AK172" s="938"/>
      <c r="AL172" s="938">
        <v>22</v>
      </c>
      <c r="AM172" s="938"/>
      <c r="AN172" s="938"/>
      <c r="AO172" s="938"/>
      <c r="AP172" s="938">
        <v>23</v>
      </c>
      <c r="AQ172" s="938"/>
      <c r="AR172" s="938"/>
      <c r="AS172" s="939">
        <v>24</v>
      </c>
      <c r="AT172" s="940"/>
      <c r="AU172" s="940"/>
      <c r="AV172" s="941"/>
      <c r="AW172" s="939">
        <v>25</v>
      </c>
      <c r="AX172" s="940"/>
      <c r="AY172" s="940"/>
      <c r="AZ172" s="940"/>
      <c r="BA172" s="161" t="s">
        <v>26</v>
      </c>
      <c r="BB172" s="55"/>
      <c r="BC172" s="55"/>
      <c r="BD172" s="55"/>
      <c r="BE172" s="55"/>
      <c r="BF172" s="55"/>
      <c r="BG172" s="55"/>
      <c r="BH172" s="55"/>
      <c r="BI172" s="55"/>
      <c r="BJ172" s="55"/>
    </row>
    <row r="173" spans="1:62" s="43" customFormat="1" ht="18" hidden="1" customHeight="1" x14ac:dyDescent="0.25">
      <c r="A173" s="168"/>
      <c r="B173" s="667"/>
      <c r="C173" s="667"/>
      <c r="D173" s="667"/>
      <c r="E173" s="667"/>
      <c r="F173" s="667"/>
      <c r="G173" s="810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10"/>
      <c r="V173" s="810"/>
      <c r="W173" s="810"/>
      <c r="X173" s="810"/>
      <c r="Y173" s="810"/>
      <c r="Z173" s="810"/>
      <c r="AA173" s="810"/>
      <c r="AB173" s="810"/>
      <c r="AC173" s="810"/>
      <c r="AD173" s="810"/>
      <c r="AE173" s="810"/>
      <c r="AF173" s="810"/>
      <c r="AG173" s="810"/>
      <c r="AH173" s="810"/>
      <c r="AI173" s="810"/>
      <c r="AJ173" s="810"/>
      <c r="AK173" s="810"/>
      <c r="AL173" s="810"/>
      <c r="AM173" s="810"/>
      <c r="AN173" s="810"/>
      <c r="AO173" s="810"/>
      <c r="AP173" s="810"/>
      <c r="AQ173" s="810"/>
      <c r="AR173" s="810"/>
      <c r="AS173" s="810"/>
      <c r="AT173" s="810"/>
      <c r="AU173" s="810"/>
      <c r="AV173" s="810"/>
      <c r="AW173" s="580"/>
      <c r="AX173" s="580"/>
      <c r="AY173" s="580"/>
      <c r="AZ173" s="937"/>
      <c r="BA173" s="100"/>
      <c r="BB173" s="44"/>
      <c r="BC173" s="44"/>
      <c r="BD173" s="44"/>
      <c r="BE173" s="44"/>
      <c r="BF173" s="44"/>
      <c r="BG173" s="45"/>
      <c r="BH173" s="45"/>
      <c r="BI173" s="45"/>
      <c r="BJ173" s="45"/>
    </row>
    <row r="174" spans="1:62" s="43" customFormat="1" ht="18" hidden="1" customHeight="1" x14ac:dyDescent="0.25">
      <c r="A174" s="168"/>
      <c r="B174" s="387"/>
      <c r="C174" s="387"/>
      <c r="D174" s="387"/>
      <c r="E174" s="387"/>
      <c r="F174" s="3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  <c r="AB174" s="587"/>
      <c r="AC174" s="587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  <c r="AP174" s="587"/>
      <c r="AQ174" s="587"/>
      <c r="AR174" s="587"/>
      <c r="AS174" s="587"/>
      <c r="AT174" s="587"/>
      <c r="AU174" s="587"/>
      <c r="AV174" s="587"/>
      <c r="AW174" s="587"/>
      <c r="AX174" s="587"/>
      <c r="AY174" s="587"/>
      <c r="AZ174" s="936"/>
      <c r="BA174" s="100"/>
      <c r="BB174" s="44"/>
      <c r="BC174" s="44"/>
      <c r="BD174" s="44"/>
      <c r="BE174" s="44"/>
      <c r="BF174" s="44"/>
      <c r="BG174" s="45"/>
      <c r="BH174" s="45"/>
      <c r="BI174" s="45"/>
      <c r="BJ174" s="45"/>
    </row>
    <row r="175" spans="1:62" s="43" customFormat="1" ht="18" hidden="1" customHeight="1" thickBot="1" x14ac:dyDescent="0.3">
      <c r="A175" s="168"/>
      <c r="B175" s="613"/>
      <c r="C175" s="613"/>
      <c r="D175" s="613"/>
      <c r="E175" s="613"/>
      <c r="F175" s="613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  <c r="AB175" s="587"/>
      <c r="AC175" s="587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  <c r="AP175" s="587"/>
      <c r="AQ175" s="587"/>
      <c r="AR175" s="587"/>
      <c r="AS175" s="587" t="s">
        <v>26</v>
      </c>
      <c r="AT175" s="587"/>
      <c r="AU175" s="587"/>
      <c r="AV175" s="587"/>
      <c r="AW175" s="587"/>
      <c r="AX175" s="587"/>
      <c r="AY175" s="587"/>
      <c r="AZ175" s="936"/>
      <c r="BA175" s="100"/>
      <c r="BB175" s="44"/>
      <c r="BC175" s="44"/>
      <c r="BD175" s="44"/>
      <c r="BE175" s="44"/>
      <c r="BF175" s="44"/>
      <c r="BG175" s="45"/>
      <c r="BH175" s="45"/>
      <c r="BI175" s="45"/>
      <c r="BJ175" s="45"/>
    </row>
    <row r="176" spans="1:62" s="43" customFormat="1" ht="18" hidden="1" customHeight="1" thickBot="1" x14ac:dyDescent="0.3">
      <c r="A176" s="99"/>
      <c r="B176" s="840" t="s">
        <v>114</v>
      </c>
      <c r="C176" s="840"/>
      <c r="D176" s="840"/>
      <c r="E176" s="840"/>
      <c r="F176" s="841"/>
      <c r="G176" s="382" t="s">
        <v>30</v>
      </c>
      <c r="H176" s="623"/>
      <c r="I176" s="623"/>
      <c r="J176" s="623"/>
      <c r="K176" s="623" t="s">
        <v>30</v>
      </c>
      <c r="L176" s="623"/>
      <c r="M176" s="623"/>
      <c r="N176" s="623"/>
      <c r="O176" s="623" t="s">
        <v>30</v>
      </c>
      <c r="P176" s="623"/>
      <c r="Q176" s="623"/>
      <c r="R176" s="573"/>
      <c r="S176" s="573"/>
      <c r="T176" s="573"/>
      <c r="U176" s="573"/>
      <c r="V176" s="623" t="s">
        <v>30</v>
      </c>
      <c r="W176" s="623"/>
      <c r="X176" s="623"/>
      <c r="Y176" s="623" t="s">
        <v>30</v>
      </c>
      <c r="Z176" s="623"/>
      <c r="AA176" s="623"/>
      <c r="AB176" s="623"/>
      <c r="AC176" s="623"/>
      <c r="AD176" s="623"/>
      <c r="AE176" s="573"/>
      <c r="AF176" s="573"/>
      <c r="AG176" s="573"/>
      <c r="AH176" s="573"/>
      <c r="AI176" s="623" t="s">
        <v>30</v>
      </c>
      <c r="AJ176" s="623"/>
      <c r="AK176" s="623"/>
      <c r="AL176" s="573"/>
      <c r="AM176" s="573"/>
      <c r="AN176" s="573"/>
      <c r="AO176" s="573"/>
      <c r="AP176" s="623" t="s">
        <v>30</v>
      </c>
      <c r="AQ176" s="623"/>
      <c r="AR176" s="623"/>
      <c r="AS176" s="612"/>
      <c r="AT176" s="613"/>
      <c r="AU176" s="613"/>
      <c r="AV176" s="620"/>
      <c r="AW176" s="612"/>
      <c r="AX176" s="613"/>
      <c r="AY176" s="613"/>
      <c r="AZ176" s="621"/>
      <c r="BA176" s="100"/>
      <c r="BB176" s="44"/>
      <c r="BC176" s="44"/>
      <c r="BD176" s="44"/>
      <c r="BE176" s="44"/>
      <c r="BF176" s="44"/>
      <c r="BG176" s="45"/>
      <c r="BH176" s="45"/>
      <c r="BI176" s="45"/>
      <c r="BJ176" s="45"/>
    </row>
    <row r="178" spans="1:62" s="43" customFormat="1" ht="18" customHeight="1" x14ac:dyDescent="0.25">
      <c r="A178" s="98"/>
      <c r="B178" s="942" t="s">
        <v>832</v>
      </c>
      <c r="C178" s="942"/>
      <c r="D178" s="942"/>
      <c r="E178" s="942"/>
      <c r="F178" s="942"/>
      <c r="G178" s="942"/>
      <c r="H178" s="942"/>
      <c r="I178" s="942"/>
      <c r="J178" s="942"/>
      <c r="K178" s="942"/>
      <c r="L178" s="942"/>
      <c r="M178" s="942"/>
      <c r="N178" s="942"/>
      <c r="O178" s="942"/>
      <c r="P178" s="942"/>
      <c r="Q178" s="942"/>
      <c r="R178" s="942"/>
      <c r="S178" s="942"/>
      <c r="T178" s="942"/>
      <c r="U178" s="942"/>
      <c r="V178" s="942"/>
      <c r="W178" s="942"/>
      <c r="X178" s="942"/>
      <c r="Y178" s="942"/>
      <c r="Z178" s="942"/>
      <c r="AA178" s="942"/>
      <c r="AB178" s="942"/>
      <c r="AC178" s="942"/>
      <c r="AD178" s="942"/>
      <c r="AE178" s="942"/>
      <c r="AF178" s="942"/>
      <c r="AG178" s="942"/>
      <c r="AH178" s="942"/>
      <c r="AI178" s="942"/>
      <c r="AJ178" s="942"/>
      <c r="AK178" s="942"/>
      <c r="AL178" s="942"/>
      <c r="AM178" s="942"/>
      <c r="AN178" s="942"/>
      <c r="AO178" s="942"/>
      <c r="AP178" s="942"/>
      <c r="AQ178" s="942"/>
      <c r="AR178" s="942"/>
      <c r="AS178" s="942"/>
      <c r="AT178" s="942"/>
      <c r="AU178" s="942"/>
      <c r="AV178" s="942"/>
      <c r="AW178" s="942"/>
      <c r="AX178" s="942"/>
      <c r="AY178" s="942"/>
      <c r="AZ178" s="942"/>
      <c r="BA178" s="942"/>
      <c r="BB178" s="942"/>
      <c r="BC178" s="942"/>
      <c r="BD178" s="942"/>
      <c r="BE178" s="942"/>
      <c r="BF178" s="942"/>
    </row>
    <row r="179" spans="1:62" ht="8.1" customHeight="1" x14ac:dyDescent="0.25"/>
    <row r="180" spans="1:62" s="43" customFormat="1" ht="69.95" customHeight="1" x14ac:dyDescent="0.25">
      <c r="A180" s="99"/>
      <c r="B180" s="401" t="s">
        <v>149</v>
      </c>
      <c r="C180" s="401"/>
      <c r="D180" s="401"/>
      <c r="E180" s="401"/>
      <c r="F180" s="402"/>
      <c r="G180" s="400" t="s">
        <v>150</v>
      </c>
      <c r="H180" s="401"/>
      <c r="I180" s="401"/>
      <c r="J180" s="401"/>
      <c r="K180" s="401"/>
      <c r="L180" s="402"/>
      <c r="M180" s="400" t="s">
        <v>151</v>
      </c>
      <c r="N180" s="401"/>
      <c r="O180" s="401"/>
      <c r="P180" s="402"/>
      <c r="Q180" s="456" t="s">
        <v>152</v>
      </c>
      <c r="R180" s="456"/>
      <c r="S180" s="456"/>
      <c r="T180" s="456"/>
      <c r="U180" s="456"/>
      <c r="V180" s="456"/>
      <c r="W180" s="401" t="s">
        <v>153</v>
      </c>
      <c r="X180" s="401"/>
      <c r="Y180" s="402"/>
      <c r="Z180" s="400" t="s">
        <v>202</v>
      </c>
      <c r="AA180" s="401"/>
      <c r="AB180" s="402"/>
      <c r="AC180" s="456" t="s">
        <v>201</v>
      </c>
      <c r="AD180" s="456"/>
      <c r="AE180" s="456"/>
      <c r="AF180" s="456" t="s">
        <v>200</v>
      </c>
      <c r="AG180" s="456"/>
      <c r="AH180" s="456"/>
      <c r="AI180" s="401" t="s">
        <v>154</v>
      </c>
      <c r="AJ180" s="401"/>
      <c r="AK180" s="401"/>
      <c r="AL180" s="402"/>
      <c r="AM180" s="400" t="s">
        <v>155</v>
      </c>
      <c r="AN180" s="401"/>
      <c r="AO180" s="402"/>
      <c r="AP180" s="401" t="s">
        <v>141</v>
      </c>
      <c r="AQ180" s="401"/>
      <c r="AR180" s="402"/>
      <c r="AS180" s="400" t="s">
        <v>199</v>
      </c>
      <c r="AT180" s="401"/>
      <c r="AU180" s="401"/>
      <c r="AV180" s="402"/>
      <c r="AW180" s="400" t="s">
        <v>343</v>
      </c>
      <c r="AX180" s="401"/>
      <c r="AY180" s="401"/>
      <c r="AZ180" s="401"/>
      <c r="BA180" s="148"/>
      <c r="BB180" s="49"/>
      <c r="BC180" s="49"/>
      <c r="BD180" s="49"/>
      <c r="BE180" s="49"/>
      <c r="BF180" s="49"/>
      <c r="BG180" s="45"/>
      <c r="BH180" s="45"/>
      <c r="BI180" s="45"/>
      <c r="BJ180" s="45"/>
    </row>
    <row r="181" spans="1:62" s="43" customFormat="1" ht="39.950000000000003" customHeight="1" x14ac:dyDescent="0.25">
      <c r="A181" s="99"/>
      <c r="B181" s="404"/>
      <c r="C181" s="404"/>
      <c r="D181" s="404"/>
      <c r="E181" s="404"/>
      <c r="F181" s="406"/>
      <c r="G181" s="405"/>
      <c r="H181" s="404"/>
      <c r="I181" s="404"/>
      <c r="J181" s="404"/>
      <c r="K181" s="404"/>
      <c r="L181" s="406"/>
      <c r="M181" s="405"/>
      <c r="N181" s="404"/>
      <c r="O181" s="404"/>
      <c r="P181" s="406"/>
      <c r="Q181" s="456"/>
      <c r="R181" s="456"/>
      <c r="S181" s="456"/>
      <c r="T181" s="456"/>
      <c r="U181" s="456"/>
      <c r="V181" s="456"/>
      <c r="W181" s="404"/>
      <c r="X181" s="404"/>
      <c r="Y181" s="406"/>
      <c r="Z181" s="405"/>
      <c r="AA181" s="404"/>
      <c r="AB181" s="406"/>
      <c r="AC181" s="456"/>
      <c r="AD181" s="456"/>
      <c r="AE181" s="456"/>
      <c r="AF181" s="456"/>
      <c r="AG181" s="456"/>
      <c r="AH181" s="456"/>
      <c r="AI181" s="404"/>
      <c r="AJ181" s="404"/>
      <c r="AK181" s="404"/>
      <c r="AL181" s="406"/>
      <c r="AM181" s="405"/>
      <c r="AN181" s="404"/>
      <c r="AO181" s="406"/>
      <c r="AP181" s="404"/>
      <c r="AQ181" s="404"/>
      <c r="AR181" s="406"/>
      <c r="AS181" s="405"/>
      <c r="AT181" s="404"/>
      <c r="AU181" s="404"/>
      <c r="AV181" s="406"/>
      <c r="AW181" s="405"/>
      <c r="AX181" s="404"/>
      <c r="AY181" s="404"/>
      <c r="AZ181" s="404"/>
      <c r="BA181" s="148"/>
      <c r="BB181" s="49"/>
      <c r="BC181" s="49"/>
      <c r="BD181" s="49"/>
      <c r="BE181" s="49"/>
      <c r="BF181" s="49"/>
      <c r="BG181" s="45"/>
      <c r="BH181" s="45"/>
      <c r="BI181" s="45"/>
      <c r="BJ181" s="45"/>
    </row>
    <row r="182" spans="1:62" s="58" customFormat="1" ht="13.5" thickBot="1" x14ac:dyDescent="0.3">
      <c r="A182" s="161"/>
      <c r="B182" s="940">
        <v>1</v>
      </c>
      <c r="C182" s="940"/>
      <c r="D182" s="940"/>
      <c r="E182" s="940"/>
      <c r="F182" s="941"/>
      <c r="G182" s="939">
        <v>2</v>
      </c>
      <c r="H182" s="940"/>
      <c r="I182" s="940"/>
      <c r="J182" s="940"/>
      <c r="K182" s="940"/>
      <c r="L182" s="940"/>
      <c r="M182" s="939">
        <v>3</v>
      </c>
      <c r="N182" s="940"/>
      <c r="O182" s="940"/>
      <c r="P182" s="941"/>
      <c r="Q182" s="940">
        <v>4</v>
      </c>
      <c r="R182" s="940"/>
      <c r="S182" s="940"/>
      <c r="T182" s="940"/>
      <c r="U182" s="940"/>
      <c r="V182" s="941"/>
      <c r="W182" s="939">
        <v>5</v>
      </c>
      <c r="X182" s="940"/>
      <c r="Y182" s="941"/>
      <c r="Z182" s="939">
        <v>6</v>
      </c>
      <c r="AA182" s="940"/>
      <c r="AB182" s="941"/>
      <c r="AC182" s="939">
        <v>7</v>
      </c>
      <c r="AD182" s="940"/>
      <c r="AE182" s="941"/>
      <c r="AF182" s="939">
        <v>8</v>
      </c>
      <c r="AG182" s="940"/>
      <c r="AH182" s="941"/>
      <c r="AI182" s="939">
        <v>9</v>
      </c>
      <c r="AJ182" s="940"/>
      <c r="AK182" s="940"/>
      <c r="AL182" s="941"/>
      <c r="AM182" s="939">
        <v>10</v>
      </c>
      <c r="AN182" s="940"/>
      <c r="AO182" s="941"/>
      <c r="AP182" s="939">
        <v>11</v>
      </c>
      <c r="AQ182" s="940"/>
      <c r="AR182" s="941"/>
      <c r="AS182" s="939">
        <v>12</v>
      </c>
      <c r="AT182" s="940"/>
      <c r="AU182" s="940"/>
      <c r="AV182" s="941"/>
      <c r="AW182" s="939">
        <v>13</v>
      </c>
      <c r="AX182" s="940"/>
      <c r="AY182" s="940"/>
      <c r="AZ182" s="940"/>
      <c r="BA182" s="161" t="s">
        <v>26</v>
      </c>
      <c r="BB182" s="55"/>
      <c r="BC182" s="55"/>
      <c r="BD182" s="55"/>
      <c r="BE182" s="55"/>
      <c r="BF182" s="55"/>
      <c r="BG182" s="55"/>
      <c r="BH182" s="55"/>
      <c r="BI182" s="55"/>
      <c r="BJ182" s="55"/>
    </row>
    <row r="183" spans="1:62" s="43" customFormat="1" ht="18" hidden="1" customHeight="1" thickBot="1" x14ac:dyDescent="0.3">
      <c r="A183" s="120"/>
      <c r="B183" s="811">
        <v>98</v>
      </c>
      <c r="C183" s="667"/>
      <c r="D183" s="667"/>
      <c r="E183" s="667"/>
      <c r="F183" s="668"/>
      <c r="G183" s="666" t="s">
        <v>644</v>
      </c>
      <c r="H183" s="667"/>
      <c r="I183" s="667"/>
      <c r="J183" s="667"/>
      <c r="K183" s="667"/>
      <c r="L183" s="668"/>
      <c r="M183" s="666" t="s">
        <v>650</v>
      </c>
      <c r="N183" s="667"/>
      <c r="O183" s="667"/>
      <c r="P183" s="668"/>
      <c r="Q183" s="666"/>
      <c r="R183" s="667"/>
      <c r="S183" s="667"/>
      <c r="T183" s="667"/>
      <c r="U183" s="667"/>
      <c r="V183" s="668"/>
      <c r="W183" s="666"/>
      <c r="X183" s="667"/>
      <c r="Y183" s="668"/>
      <c r="Z183" s="666">
        <v>0</v>
      </c>
      <c r="AA183" s="667"/>
      <c r="AB183" s="668"/>
      <c r="AC183" s="666">
        <v>110</v>
      </c>
      <c r="AD183" s="667"/>
      <c r="AE183" s="668"/>
      <c r="AF183" s="666"/>
      <c r="AG183" s="667"/>
      <c r="AH183" s="668"/>
      <c r="AI183" s="810"/>
      <c r="AJ183" s="810"/>
      <c r="AK183" s="810"/>
      <c r="AL183" s="810"/>
      <c r="AM183" s="810"/>
      <c r="AN183" s="810"/>
      <c r="AO183" s="810"/>
      <c r="AP183" s="810">
        <v>5</v>
      </c>
      <c r="AQ183" s="810"/>
      <c r="AR183" s="810"/>
      <c r="AS183" s="810"/>
      <c r="AT183" s="810"/>
      <c r="AU183" s="810"/>
      <c r="AV183" s="810"/>
      <c r="AW183" s="580"/>
      <c r="AX183" s="580"/>
      <c r="AY183" s="580"/>
      <c r="AZ183" s="580"/>
      <c r="BA183" s="100"/>
      <c r="BB183" s="44"/>
      <c r="BC183" s="44"/>
      <c r="BD183" s="44"/>
      <c r="BE183" s="44"/>
      <c r="BF183" s="44"/>
      <c r="BG183" s="45"/>
      <c r="BH183" s="45"/>
      <c r="BI183" s="45"/>
      <c r="BJ183" s="45"/>
    </row>
    <row r="184" spans="1:62" s="43" customFormat="1" ht="18" hidden="1" customHeight="1" thickBot="1" x14ac:dyDescent="0.3">
      <c r="A184" s="120"/>
      <c r="B184" s="811">
        <v>98</v>
      </c>
      <c r="C184" s="667"/>
      <c r="D184" s="667"/>
      <c r="E184" s="667"/>
      <c r="F184" s="668"/>
      <c r="G184" s="616" t="s">
        <v>645</v>
      </c>
      <c r="H184" s="387"/>
      <c r="I184" s="387"/>
      <c r="J184" s="387"/>
      <c r="K184" s="387"/>
      <c r="L184" s="388"/>
      <c r="M184" s="616" t="s">
        <v>646</v>
      </c>
      <c r="N184" s="387"/>
      <c r="O184" s="387"/>
      <c r="P184" s="388"/>
      <c r="Q184" s="616"/>
      <c r="R184" s="387"/>
      <c r="S184" s="387"/>
      <c r="T184" s="387"/>
      <c r="U184" s="387"/>
      <c r="V184" s="388"/>
      <c r="W184" s="616"/>
      <c r="X184" s="387"/>
      <c r="Y184" s="388"/>
      <c r="Z184" s="616">
        <v>0</v>
      </c>
      <c r="AA184" s="387"/>
      <c r="AB184" s="388"/>
      <c r="AC184" s="616">
        <v>130</v>
      </c>
      <c r="AD184" s="387"/>
      <c r="AE184" s="388"/>
      <c r="AF184" s="616"/>
      <c r="AG184" s="387"/>
      <c r="AH184" s="388"/>
      <c r="AI184" s="587"/>
      <c r="AJ184" s="587"/>
      <c r="AK184" s="587"/>
      <c r="AL184" s="587"/>
      <c r="AM184" s="587"/>
      <c r="AN184" s="587"/>
      <c r="AO184" s="587"/>
      <c r="AP184" s="810">
        <v>6</v>
      </c>
      <c r="AQ184" s="810"/>
      <c r="AR184" s="810"/>
      <c r="AS184" s="587"/>
      <c r="AT184" s="587"/>
      <c r="AU184" s="587"/>
      <c r="AV184" s="587"/>
      <c r="AW184" s="580"/>
      <c r="AX184" s="580"/>
      <c r="AY184" s="580"/>
      <c r="AZ184" s="580"/>
      <c r="BA184" s="100"/>
      <c r="BB184" s="44"/>
      <c r="BC184" s="44"/>
      <c r="BD184" s="44"/>
      <c r="BE184" s="44"/>
      <c r="BF184" s="44"/>
      <c r="BG184" s="45"/>
      <c r="BH184" s="45"/>
      <c r="BI184" s="45"/>
      <c r="BJ184" s="45"/>
    </row>
    <row r="185" spans="1:62" s="43" customFormat="1" ht="18" hidden="1" customHeight="1" thickBot="1" x14ac:dyDescent="0.3">
      <c r="A185" s="120"/>
      <c r="B185" s="811">
        <v>98</v>
      </c>
      <c r="C185" s="667"/>
      <c r="D185" s="667"/>
      <c r="E185" s="667"/>
      <c r="F185" s="668"/>
      <c r="G185" s="616" t="s">
        <v>651</v>
      </c>
      <c r="H185" s="387"/>
      <c r="I185" s="387"/>
      <c r="J185" s="387"/>
      <c r="K185" s="387"/>
      <c r="L185" s="388"/>
      <c r="M185" s="616" t="s">
        <v>652</v>
      </c>
      <c r="N185" s="387"/>
      <c r="O185" s="387"/>
      <c r="P185" s="388"/>
      <c r="Q185" s="616"/>
      <c r="R185" s="387"/>
      <c r="S185" s="387"/>
      <c r="T185" s="387"/>
      <c r="U185" s="387"/>
      <c r="V185" s="388"/>
      <c r="W185" s="616"/>
      <c r="X185" s="387"/>
      <c r="Y185" s="388"/>
      <c r="Z185" s="616">
        <v>0</v>
      </c>
      <c r="AA185" s="387"/>
      <c r="AB185" s="388"/>
      <c r="AC185" s="616">
        <v>112</v>
      </c>
      <c r="AD185" s="387"/>
      <c r="AE185" s="388"/>
      <c r="AF185" s="616"/>
      <c r="AG185" s="387"/>
      <c r="AH185" s="388"/>
      <c r="AI185" s="587"/>
      <c r="AJ185" s="587"/>
      <c r="AK185" s="587"/>
      <c r="AL185" s="587"/>
      <c r="AM185" s="587"/>
      <c r="AN185" s="587"/>
      <c r="AO185" s="587"/>
      <c r="AP185" s="810">
        <v>7</v>
      </c>
      <c r="AQ185" s="810"/>
      <c r="AR185" s="810"/>
      <c r="AS185" s="587"/>
      <c r="AT185" s="587"/>
      <c r="AU185" s="587"/>
      <c r="AV185" s="587"/>
      <c r="AW185" s="580"/>
      <c r="AX185" s="580"/>
      <c r="AY185" s="580"/>
      <c r="AZ185" s="580"/>
      <c r="BA185" s="100"/>
      <c r="BB185" s="44"/>
      <c r="BC185" s="44"/>
      <c r="BD185" s="44"/>
      <c r="BE185" s="44"/>
      <c r="BF185" s="44"/>
      <c r="BG185" s="45"/>
      <c r="BH185" s="45"/>
      <c r="BI185" s="45"/>
      <c r="BJ185" s="45"/>
    </row>
    <row r="186" spans="1:62" s="43" customFormat="1" ht="18" customHeight="1" thickBot="1" x14ac:dyDescent="0.3">
      <c r="A186" s="120"/>
      <c r="B186" s="811">
        <v>98</v>
      </c>
      <c r="C186" s="667"/>
      <c r="D186" s="667"/>
      <c r="E186" s="667"/>
      <c r="F186" s="668"/>
      <c r="G186" s="616" t="s">
        <v>648</v>
      </c>
      <c r="H186" s="387"/>
      <c r="I186" s="387"/>
      <c r="J186" s="387"/>
      <c r="K186" s="387"/>
      <c r="L186" s="388"/>
      <c r="M186" s="616" t="s">
        <v>647</v>
      </c>
      <c r="N186" s="387"/>
      <c r="O186" s="387"/>
      <c r="P186" s="388"/>
      <c r="Q186" s="616"/>
      <c r="R186" s="387"/>
      <c r="S186" s="387"/>
      <c r="T186" s="387"/>
      <c r="U186" s="387"/>
      <c r="V186" s="388"/>
      <c r="W186" s="894">
        <v>42685</v>
      </c>
      <c r="X186" s="387"/>
      <c r="Y186" s="388"/>
      <c r="Z186" s="616">
        <v>0</v>
      </c>
      <c r="AA186" s="387"/>
      <c r="AB186" s="388"/>
      <c r="AC186" s="616">
        <v>0</v>
      </c>
      <c r="AD186" s="387"/>
      <c r="AE186" s="388"/>
      <c r="AF186" s="616">
        <v>73</v>
      </c>
      <c r="AG186" s="387"/>
      <c r="AH186" s="388"/>
      <c r="AI186" s="587"/>
      <c r="AJ186" s="587"/>
      <c r="AK186" s="587"/>
      <c r="AL186" s="587"/>
      <c r="AM186" s="587">
        <v>100</v>
      </c>
      <c r="AN186" s="587"/>
      <c r="AO186" s="587"/>
      <c r="AP186" s="810">
        <v>16</v>
      </c>
      <c r="AQ186" s="810"/>
      <c r="AR186" s="810"/>
      <c r="AS186" s="587"/>
      <c r="AT186" s="587"/>
      <c r="AU186" s="587"/>
      <c r="AV186" s="587"/>
      <c r="AW186" s="580">
        <f>AC186*AP186</f>
        <v>0</v>
      </c>
      <c r="AX186" s="580"/>
      <c r="AY186" s="580"/>
      <c r="AZ186" s="580"/>
      <c r="BA186" s="100"/>
      <c r="BB186" s="44"/>
      <c r="BC186" s="44"/>
      <c r="BD186" s="44"/>
      <c r="BE186" s="44"/>
      <c r="BF186" s="44"/>
      <c r="BG186" s="45"/>
      <c r="BH186" s="45"/>
      <c r="BI186" s="45"/>
      <c r="BJ186" s="45"/>
    </row>
    <row r="187" spans="1:62" s="43" customFormat="1" ht="18" hidden="1" customHeight="1" thickBot="1" x14ac:dyDescent="0.3">
      <c r="A187" s="120"/>
      <c r="B187" s="811">
        <v>98</v>
      </c>
      <c r="C187" s="667"/>
      <c r="D187" s="667"/>
      <c r="E187" s="667"/>
      <c r="F187" s="668"/>
      <c r="G187" s="616" t="s">
        <v>656</v>
      </c>
      <c r="H187" s="387"/>
      <c r="I187" s="387"/>
      <c r="J187" s="387"/>
      <c r="K187" s="387"/>
      <c r="L187" s="388"/>
      <c r="M187" s="616" t="s">
        <v>650</v>
      </c>
      <c r="N187" s="387"/>
      <c r="O187" s="387"/>
      <c r="P187" s="388"/>
      <c r="Q187" s="616"/>
      <c r="R187" s="387"/>
      <c r="S187" s="387"/>
      <c r="T187" s="387"/>
      <c r="U187" s="387"/>
      <c r="V187" s="388"/>
      <c r="W187" s="616"/>
      <c r="X187" s="387"/>
      <c r="Y187" s="388"/>
      <c r="Z187" s="616">
        <v>0</v>
      </c>
      <c r="AA187" s="387"/>
      <c r="AB187" s="388"/>
      <c r="AC187" s="616">
        <v>117</v>
      </c>
      <c r="AD187" s="387"/>
      <c r="AE187" s="388"/>
      <c r="AF187" s="616"/>
      <c r="AG187" s="387"/>
      <c r="AH187" s="388"/>
      <c r="AI187" s="587"/>
      <c r="AJ187" s="587"/>
      <c r="AK187" s="587"/>
      <c r="AL187" s="587"/>
      <c r="AM187" s="587"/>
      <c r="AN187" s="587"/>
      <c r="AO187" s="587"/>
      <c r="AP187" s="810">
        <v>9</v>
      </c>
      <c r="AQ187" s="810"/>
      <c r="AR187" s="810"/>
      <c r="AS187" s="587"/>
      <c r="AT187" s="587"/>
      <c r="AU187" s="587"/>
      <c r="AV187" s="587"/>
      <c r="AW187" s="580"/>
      <c r="AX187" s="580"/>
      <c r="AY187" s="580"/>
      <c r="AZ187" s="580"/>
      <c r="BA187" s="100"/>
      <c r="BB187" s="44"/>
      <c r="BC187" s="44"/>
      <c r="BD187" s="44"/>
      <c r="BE187" s="44"/>
      <c r="BF187" s="44"/>
      <c r="BG187" s="45"/>
      <c r="BH187" s="45"/>
      <c r="BI187" s="45"/>
      <c r="BJ187" s="45"/>
    </row>
    <row r="188" spans="1:62" s="43" customFormat="1" ht="18" hidden="1" customHeight="1" thickBot="1" x14ac:dyDescent="0.3">
      <c r="A188" s="120"/>
      <c r="B188" s="811">
        <v>98</v>
      </c>
      <c r="C188" s="667"/>
      <c r="D188" s="667"/>
      <c r="E188" s="667"/>
      <c r="F188" s="668"/>
      <c r="G188" s="616" t="s">
        <v>657</v>
      </c>
      <c r="H188" s="387"/>
      <c r="I188" s="387"/>
      <c r="J188" s="387"/>
      <c r="K188" s="387"/>
      <c r="L188" s="388"/>
      <c r="M188" s="616" t="s">
        <v>661</v>
      </c>
      <c r="N188" s="387"/>
      <c r="O188" s="387"/>
      <c r="P188" s="388"/>
      <c r="Q188" s="616"/>
      <c r="R188" s="387"/>
      <c r="S188" s="387"/>
      <c r="T188" s="387"/>
      <c r="U188" s="387"/>
      <c r="V188" s="388"/>
      <c r="W188" s="616"/>
      <c r="X188" s="387"/>
      <c r="Y188" s="388"/>
      <c r="Z188" s="616">
        <v>0</v>
      </c>
      <c r="AA188" s="387"/>
      <c r="AB188" s="388"/>
      <c r="AC188" s="616">
        <v>80</v>
      </c>
      <c r="AD188" s="387"/>
      <c r="AE188" s="388"/>
      <c r="AF188" s="616"/>
      <c r="AG188" s="387"/>
      <c r="AH188" s="388"/>
      <c r="AI188" s="587"/>
      <c r="AJ188" s="587"/>
      <c r="AK188" s="587"/>
      <c r="AL188" s="587"/>
      <c r="AM188" s="587"/>
      <c r="AN188" s="587"/>
      <c r="AO188" s="587"/>
      <c r="AP188" s="810">
        <v>8</v>
      </c>
      <c r="AQ188" s="810"/>
      <c r="AR188" s="810"/>
      <c r="AS188" s="587"/>
      <c r="AT188" s="587"/>
      <c r="AU188" s="587"/>
      <c r="AV188" s="587"/>
      <c r="AW188" s="580"/>
      <c r="AX188" s="580"/>
      <c r="AY188" s="580"/>
      <c r="AZ188" s="580"/>
      <c r="BA188" s="100"/>
      <c r="BB188" s="44"/>
      <c r="BC188" s="44"/>
      <c r="BD188" s="44"/>
      <c r="BE188" s="44"/>
      <c r="BF188" s="44"/>
      <c r="BG188" s="45"/>
      <c r="BH188" s="45"/>
      <c r="BI188" s="45"/>
      <c r="BJ188" s="45"/>
    </row>
    <row r="189" spans="1:62" s="43" customFormat="1" ht="18" hidden="1" customHeight="1" thickBot="1" x14ac:dyDescent="0.3">
      <c r="A189" s="120"/>
      <c r="B189" s="811">
        <v>98</v>
      </c>
      <c r="C189" s="667"/>
      <c r="D189" s="667"/>
      <c r="E189" s="667"/>
      <c r="F189" s="668"/>
      <c r="G189" s="616" t="s">
        <v>658</v>
      </c>
      <c r="H189" s="387"/>
      <c r="I189" s="387"/>
      <c r="J189" s="387"/>
      <c r="K189" s="387"/>
      <c r="L189" s="388"/>
      <c r="M189" s="616" t="s">
        <v>661</v>
      </c>
      <c r="N189" s="387"/>
      <c r="O189" s="387"/>
      <c r="P189" s="388"/>
      <c r="Q189" s="616"/>
      <c r="R189" s="387"/>
      <c r="S189" s="387"/>
      <c r="T189" s="387"/>
      <c r="U189" s="387"/>
      <c r="V189" s="388"/>
      <c r="W189" s="616"/>
      <c r="X189" s="387"/>
      <c r="Y189" s="388"/>
      <c r="Z189" s="616">
        <v>0</v>
      </c>
      <c r="AA189" s="387"/>
      <c r="AB189" s="388"/>
      <c r="AC189" s="616">
        <v>161</v>
      </c>
      <c r="AD189" s="387"/>
      <c r="AE189" s="388"/>
      <c r="AF189" s="616"/>
      <c r="AG189" s="387"/>
      <c r="AH189" s="388"/>
      <c r="AI189" s="587"/>
      <c r="AJ189" s="587"/>
      <c r="AK189" s="587"/>
      <c r="AL189" s="587"/>
      <c r="AM189" s="587"/>
      <c r="AN189" s="587"/>
      <c r="AO189" s="587"/>
      <c r="AP189" s="810">
        <v>8</v>
      </c>
      <c r="AQ189" s="810"/>
      <c r="AR189" s="810"/>
      <c r="AS189" s="587"/>
      <c r="AT189" s="587"/>
      <c r="AU189" s="587"/>
      <c r="AV189" s="587"/>
      <c r="AW189" s="580"/>
      <c r="AX189" s="580"/>
      <c r="AY189" s="580"/>
      <c r="AZ189" s="580"/>
      <c r="BA189" s="100"/>
      <c r="BB189" s="44"/>
      <c r="BC189" s="44"/>
      <c r="BD189" s="44"/>
      <c r="BE189" s="44"/>
      <c r="BF189" s="44"/>
      <c r="BG189" s="45"/>
      <c r="BH189" s="45"/>
      <c r="BI189" s="45"/>
      <c r="BJ189" s="45"/>
    </row>
    <row r="190" spans="1:62" s="43" customFormat="1" ht="18" hidden="1" customHeight="1" thickBot="1" x14ac:dyDescent="0.3">
      <c r="A190" s="120"/>
      <c r="B190" s="811">
        <v>98</v>
      </c>
      <c r="C190" s="667"/>
      <c r="D190" s="667"/>
      <c r="E190" s="667"/>
      <c r="F190" s="668"/>
      <c r="G190" s="616" t="s">
        <v>659</v>
      </c>
      <c r="H190" s="387"/>
      <c r="I190" s="387"/>
      <c r="J190" s="387"/>
      <c r="K190" s="387"/>
      <c r="L190" s="388"/>
      <c r="M190" s="616" t="s">
        <v>661</v>
      </c>
      <c r="N190" s="387"/>
      <c r="O190" s="387"/>
      <c r="P190" s="388"/>
      <c r="Q190" s="616"/>
      <c r="R190" s="387"/>
      <c r="S190" s="387"/>
      <c r="T190" s="387"/>
      <c r="U190" s="387"/>
      <c r="V190" s="388"/>
      <c r="W190" s="616"/>
      <c r="X190" s="387"/>
      <c r="Y190" s="388"/>
      <c r="Z190" s="616">
        <v>0</v>
      </c>
      <c r="AA190" s="387"/>
      <c r="AB190" s="388"/>
      <c r="AC190" s="616">
        <v>81</v>
      </c>
      <c r="AD190" s="387"/>
      <c r="AE190" s="388"/>
      <c r="AF190" s="616"/>
      <c r="AG190" s="387"/>
      <c r="AH190" s="388"/>
      <c r="AI190" s="587"/>
      <c r="AJ190" s="587"/>
      <c r="AK190" s="587"/>
      <c r="AL190" s="587"/>
      <c r="AM190" s="587"/>
      <c r="AN190" s="587"/>
      <c r="AO190" s="587"/>
      <c r="AP190" s="810">
        <v>9</v>
      </c>
      <c r="AQ190" s="810"/>
      <c r="AR190" s="810"/>
      <c r="AS190" s="587"/>
      <c r="AT190" s="587"/>
      <c r="AU190" s="587"/>
      <c r="AV190" s="587"/>
      <c r="AW190" s="580"/>
      <c r="AX190" s="580"/>
      <c r="AY190" s="580"/>
      <c r="AZ190" s="580"/>
      <c r="BA190" s="100"/>
      <c r="BB190" s="44"/>
      <c r="BC190" s="44"/>
      <c r="BD190" s="44"/>
      <c r="BE190" s="44"/>
      <c r="BF190" s="44"/>
      <c r="BG190" s="45"/>
      <c r="BH190" s="45"/>
      <c r="BI190" s="45"/>
      <c r="BJ190" s="45"/>
    </row>
    <row r="191" spans="1:62" s="43" customFormat="1" ht="18" hidden="1" customHeight="1" thickBot="1" x14ac:dyDescent="0.3">
      <c r="A191" s="120"/>
      <c r="B191" s="811">
        <v>98</v>
      </c>
      <c r="C191" s="667"/>
      <c r="D191" s="667"/>
      <c r="E191" s="667"/>
      <c r="F191" s="668"/>
      <c r="G191" s="616" t="s">
        <v>660</v>
      </c>
      <c r="H191" s="387"/>
      <c r="I191" s="387"/>
      <c r="J191" s="387"/>
      <c r="K191" s="387"/>
      <c r="L191" s="388"/>
      <c r="M191" s="616" t="s">
        <v>661</v>
      </c>
      <c r="N191" s="387"/>
      <c r="O191" s="387"/>
      <c r="P191" s="388"/>
      <c r="Q191" s="616"/>
      <c r="R191" s="387"/>
      <c r="S191" s="387"/>
      <c r="T191" s="387"/>
      <c r="U191" s="387"/>
      <c r="V191" s="388"/>
      <c r="W191" s="616"/>
      <c r="X191" s="387"/>
      <c r="Y191" s="388"/>
      <c r="Z191" s="616">
        <v>0</v>
      </c>
      <c r="AA191" s="387"/>
      <c r="AB191" s="388"/>
      <c r="AC191" s="616">
        <v>75</v>
      </c>
      <c r="AD191" s="387"/>
      <c r="AE191" s="388"/>
      <c r="AF191" s="616"/>
      <c r="AG191" s="387"/>
      <c r="AH191" s="388"/>
      <c r="AI191" s="587"/>
      <c r="AJ191" s="587"/>
      <c r="AK191" s="587"/>
      <c r="AL191" s="587"/>
      <c r="AM191" s="587"/>
      <c r="AN191" s="587"/>
      <c r="AO191" s="587"/>
      <c r="AP191" s="810">
        <v>10</v>
      </c>
      <c r="AQ191" s="810"/>
      <c r="AR191" s="810"/>
      <c r="AS191" s="587"/>
      <c r="AT191" s="587"/>
      <c r="AU191" s="587"/>
      <c r="AV191" s="587"/>
      <c r="AW191" s="580"/>
      <c r="AX191" s="580"/>
      <c r="AY191" s="580"/>
      <c r="AZ191" s="580"/>
      <c r="BA191" s="100"/>
      <c r="BB191" s="44"/>
      <c r="BC191" s="44"/>
      <c r="BD191" s="44"/>
      <c r="BE191" s="44"/>
      <c r="BF191" s="44"/>
      <c r="BG191" s="45"/>
      <c r="BH191" s="45"/>
      <c r="BI191" s="45"/>
      <c r="BJ191" s="45"/>
    </row>
    <row r="192" spans="1:62" s="43" customFormat="1" ht="18" hidden="1" customHeight="1" thickBot="1" x14ac:dyDescent="0.3">
      <c r="A192" s="120"/>
      <c r="B192" s="843">
        <v>98</v>
      </c>
      <c r="C192" s="613"/>
      <c r="D192" s="613"/>
      <c r="E192" s="613"/>
      <c r="F192" s="620"/>
      <c r="G192" s="616" t="s">
        <v>649</v>
      </c>
      <c r="H192" s="387"/>
      <c r="I192" s="387"/>
      <c r="J192" s="387"/>
      <c r="K192" s="387"/>
      <c r="L192" s="388"/>
      <c r="M192" s="616" t="s">
        <v>647</v>
      </c>
      <c r="N192" s="387"/>
      <c r="O192" s="387"/>
      <c r="P192" s="388"/>
      <c r="Q192" s="616"/>
      <c r="R192" s="387"/>
      <c r="S192" s="387"/>
      <c r="T192" s="387"/>
      <c r="U192" s="387"/>
      <c r="V192" s="388"/>
      <c r="W192" s="616"/>
      <c r="X192" s="387"/>
      <c r="Y192" s="388"/>
      <c r="Z192" s="616">
        <v>0</v>
      </c>
      <c r="AA192" s="387"/>
      <c r="AB192" s="388"/>
      <c r="AC192" s="616">
        <v>112</v>
      </c>
      <c r="AD192" s="387"/>
      <c r="AE192" s="388"/>
      <c r="AF192" s="616"/>
      <c r="AG192" s="387"/>
      <c r="AH192" s="388"/>
      <c r="AI192" s="587"/>
      <c r="AJ192" s="587"/>
      <c r="AK192" s="587"/>
      <c r="AL192" s="587"/>
      <c r="AM192" s="587"/>
      <c r="AN192" s="587"/>
      <c r="AO192" s="587"/>
      <c r="AP192" s="810">
        <v>9</v>
      </c>
      <c r="AQ192" s="810"/>
      <c r="AR192" s="810"/>
      <c r="AS192" s="587"/>
      <c r="AT192" s="587"/>
      <c r="AU192" s="587"/>
      <c r="AV192" s="587"/>
      <c r="AW192" s="580"/>
      <c r="AX192" s="580"/>
      <c r="AY192" s="580"/>
      <c r="AZ192" s="580"/>
      <c r="BA192" s="100"/>
      <c r="BB192" s="44"/>
      <c r="BC192" s="44"/>
      <c r="BD192" s="44"/>
      <c r="BE192" s="44"/>
      <c r="BF192" s="44"/>
      <c r="BG192" s="45"/>
      <c r="BH192" s="45"/>
      <c r="BI192" s="45"/>
      <c r="BJ192" s="45"/>
    </row>
    <row r="193" spans="1:62" s="43" customFormat="1" ht="18" customHeight="1" thickBot="1" x14ac:dyDescent="0.3">
      <c r="A193" s="99"/>
      <c r="B193" s="840" t="s">
        <v>114</v>
      </c>
      <c r="C193" s="840"/>
      <c r="D193" s="840"/>
      <c r="E193" s="840"/>
      <c r="F193" s="841"/>
      <c r="G193" s="381" t="s">
        <v>30</v>
      </c>
      <c r="H193" s="673"/>
      <c r="I193" s="673"/>
      <c r="J193" s="673"/>
      <c r="K193" s="673"/>
      <c r="L193" s="673"/>
      <c r="M193" s="672" t="s">
        <v>30</v>
      </c>
      <c r="N193" s="673"/>
      <c r="O193" s="673"/>
      <c r="P193" s="382"/>
      <c r="Q193" s="673" t="s">
        <v>30</v>
      </c>
      <c r="R193" s="673"/>
      <c r="S193" s="673"/>
      <c r="T193" s="673"/>
      <c r="U193" s="673"/>
      <c r="V193" s="382"/>
      <c r="W193" s="672" t="s">
        <v>30</v>
      </c>
      <c r="X193" s="673"/>
      <c r="Y193" s="382"/>
      <c r="Z193" s="672" t="s">
        <v>30</v>
      </c>
      <c r="AA193" s="673"/>
      <c r="AB193" s="382"/>
      <c r="AC193" s="672" t="s">
        <v>30</v>
      </c>
      <c r="AD193" s="673"/>
      <c r="AE193" s="382"/>
      <c r="AF193" s="672" t="s">
        <v>30</v>
      </c>
      <c r="AG193" s="673"/>
      <c r="AH193" s="382"/>
      <c r="AI193" s="672" t="s">
        <v>30</v>
      </c>
      <c r="AJ193" s="673"/>
      <c r="AK193" s="673"/>
      <c r="AL193" s="382"/>
      <c r="AM193" s="672" t="s">
        <v>30</v>
      </c>
      <c r="AN193" s="673"/>
      <c r="AO193" s="382"/>
      <c r="AP193" s="672" t="s">
        <v>30</v>
      </c>
      <c r="AQ193" s="673"/>
      <c r="AR193" s="382"/>
      <c r="AS193" s="672" t="s">
        <v>30</v>
      </c>
      <c r="AT193" s="673"/>
      <c r="AU193" s="673"/>
      <c r="AV193" s="382"/>
      <c r="AW193" s="612">
        <f>AW186</f>
        <v>0</v>
      </c>
      <c r="AX193" s="613"/>
      <c r="AY193" s="613"/>
      <c r="AZ193" s="621"/>
      <c r="BA193" s="100"/>
      <c r="BB193" s="44"/>
      <c r="BC193" s="44"/>
      <c r="BD193" s="44"/>
      <c r="BE193" s="44"/>
      <c r="BF193" s="44"/>
      <c r="BG193" s="45"/>
      <c r="BH193" s="45"/>
      <c r="BI193" s="45"/>
      <c r="BJ193" s="45"/>
    </row>
    <row r="195" spans="1:62" s="43" customFormat="1" ht="30" hidden="1" customHeight="1" x14ac:dyDescent="0.25">
      <c r="A195" s="99"/>
      <c r="B195" s="401" t="s">
        <v>149</v>
      </c>
      <c r="C195" s="401"/>
      <c r="D195" s="401"/>
      <c r="E195" s="401"/>
      <c r="F195" s="402"/>
      <c r="G195" s="400" t="s">
        <v>156</v>
      </c>
      <c r="H195" s="401"/>
      <c r="I195" s="401"/>
      <c r="J195" s="402"/>
      <c r="K195" s="456" t="s">
        <v>157</v>
      </c>
      <c r="L195" s="456"/>
      <c r="M195" s="456"/>
      <c r="N195" s="456"/>
      <c r="O195" s="456" t="s">
        <v>131</v>
      </c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6"/>
      <c r="AC195" s="456"/>
      <c r="AD195" s="456"/>
      <c r="AE195" s="456"/>
      <c r="AF195" s="456"/>
      <c r="AG195" s="456"/>
      <c r="AH195" s="456"/>
      <c r="AI195" s="456"/>
      <c r="AJ195" s="456"/>
      <c r="AK195" s="456"/>
      <c r="AL195" s="456"/>
      <c r="AM195" s="456"/>
      <c r="AN195" s="456"/>
      <c r="AO195" s="456"/>
      <c r="AP195" s="456" t="s">
        <v>158</v>
      </c>
      <c r="AQ195" s="456"/>
      <c r="AR195" s="456"/>
      <c r="AS195" s="456"/>
      <c r="AT195" s="456"/>
      <c r="AU195" s="456"/>
      <c r="AV195" s="456"/>
      <c r="AW195" s="400" t="s">
        <v>344</v>
      </c>
      <c r="AX195" s="401"/>
      <c r="AY195" s="401"/>
      <c r="AZ195" s="401"/>
      <c r="BA195" s="148"/>
      <c r="BB195" s="49"/>
      <c r="BC195" s="49"/>
      <c r="BD195" s="49"/>
      <c r="BE195" s="49"/>
      <c r="BF195" s="49"/>
      <c r="BG195" s="45"/>
      <c r="BH195" s="45"/>
      <c r="BI195" s="45"/>
      <c r="BJ195" s="45"/>
    </row>
    <row r="196" spans="1:62" s="43" customFormat="1" ht="33.75" hidden="1" customHeight="1" x14ac:dyDescent="0.25">
      <c r="A196" s="99"/>
      <c r="B196" s="453"/>
      <c r="C196" s="453"/>
      <c r="D196" s="453"/>
      <c r="E196" s="453"/>
      <c r="F196" s="454"/>
      <c r="G196" s="455"/>
      <c r="H196" s="453"/>
      <c r="I196" s="453"/>
      <c r="J196" s="454"/>
      <c r="K196" s="456"/>
      <c r="L196" s="456"/>
      <c r="M196" s="456"/>
      <c r="N196" s="456"/>
      <c r="O196" s="456" t="s">
        <v>159</v>
      </c>
      <c r="P196" s="456"/>
      <c r="Q196" s="456"/>
      <c r="R196" s="456"/>
      <c r="S196" s="456"/>
      <c r="T196" s="456"/>
      <c r="U196" s="456"/>
      <c r="V196" s="456" t="s">
        <v>203</v>
      </c>
      <c r="W196" s="456"/>
      <c r="X196" s="456"/>
      <c r="Y196" s="456"/>
      <c r="Z196" s="456"/>
      <c r="AA196" s="456"/>
      <c r="AB196" s="456"/>
      <c r="AC196" s="456"/>
      <c r="AD196" s="456"/>
      <c r="AE196" s="456"/>
      <c r="AF196" s="456"/>
      <c r="AG196" s="456"/>
      <c r="AH196" s="456"/>
      <c r="AI196" s="456" t="s">
        <v>204</v>
      </c>
      <c r="AJ196" s="456"/>
      <c r="AK196" s="456"/>
      <c r="AL196" s="456"/>
      <c r="AM196" s="456"/>
      <c r="AN196" s="456"/>
      <c r="AO196" s="456"/>
      <c r="AP196" s="456"/>
      <c r="AQ196" s="456"/>
      <c r="AR196" s="456"/>
      <c r="AS196" s="456"/>
      <c r="AT196" s="456"/>
      <c r="AU196" s="456"/>
      <c r="AV196" s="456"/>
      <c r="AW196" s="455"/>
      <c r="AX196" s="453"/>
      <c r="AY196" s="453"/>
      <c r="AZ196" s="453"/>
      <c r="BA196" s="148"/>
      <c r="BB196" s="49"/>
      <c r="BC196" s="49"/>
      <c r="BD196" s="49"/>
      <c r="BE196" s="49"/>
      <c r="BF196" s="49"/>
      <c r="BG196" s="45"/>
      <c r="BH196" s="45"/>
      <c r="BI196" s="45"/>
      <c r="BJ196" s="45"/>
    </row>
    <row r="197" spans="1:62" s="43" customFormat="1" ht="50.1" hidden="1" customHeight="1" x14ac:dyDescent="0.25">
      <c r="A197" s="99"/>
      <c r="B197" s="404"/>
      <c r="C197" s="404"/>
      <c r="D197" s="404"/>
      <c r="E197" s="404"/>
      <c r="F197" s="406"/>
      <c r="G197" s="405"/>
      <c r="H197" s="404"/>
      <c r="I197" s="404"/>
      <c r="J197" s="406"/>
      <c r="K197" s="456"/>
      <c r="L197" s="456"/>
      <c r="M197" s="456"/>
      <c r="N197" s="456"/>
      <c r="O197" s="383" t="s">
        <v>334</v>
      </c>
      <c r="P197" s="384"/>
      <c r="Q197" s="385"/>
      <c r="R197" s="456" t="s">
        <v>329</v>
      </c>
      <c r="S197" s="456"/>
      <c r="T197" s="456"/>
      <c r="U197" s="456"/>
      <c r="V197" s="383" t="s">
        <v>334</v>
      </c>
      <c r="W197" s="384"/>
      <c r="X197" s="385"/>
      <c r="Y197" s="456" t="s">
        <v>160</v>
      </c>
      <c r="Z197" s="456"/>
      <c r="AA197" s="456"/>
      <c r="AB197" s="456"/>
      <c r="AC197" s="456"/>
      <c r="AD197" s="456"/>
      <c r="AE197" s="456" t="s">
        <v>329</v>
      </c>
      <c r="AF197" s="456"/>
      <c r="AG197" s="456"/>
      <c r="AH197" s="456"/>
      <c r="AI197" s="383" t="s">
        <v>334</v>
      </c>
      <c r="AJ197" s="384"/>
      <c r="AK197" s="385"/>
      <c r="AL197" s="456" t="s">
        <v>329</v>
      </c>
      <c r="AM197" s="456"/>
      <c r="AN197" s="456"/>
      <c r="AO197" s="456"/>
      <c r="AP197" s="383" t="s">
        <v>334</v>
      </c>
      <c r="AQ197" s="384"/>
      <c r="AR197" s="385"/>
      <c r="AS197" s="383" t="s">
        <v>329</v>
      </c>
      <c r="AT197" s="384"/>
      <c r="AU197" s="384"/>
      <c r="AV197" s="385"/>
      <c r="AW197" s="405"/>
      <c r="AX197" s="404"/>
      <c r="AY197" s="404"/>
      <c r="AZ197" s="404"/>
      <c r="BA197" s="148"/>
      <c r="BB197" s="49"/>
      <c r="BC197" s="49"/>
      <c r="BD197" s="49"/>
      <c r="BE197" s="49"/>
      <c r="BF197" s="49"/>
      <c r="BG197" s="45"/>
      <c r="BH197" s="45"/>
      <c r="BI197" s="45"/>
      <c r="BJ197" s="45"/>
    </row>
    <row r="198" spans="1:62" s="58" customFormat="1" ht="13.5" hidden="1" thickBot="1" x14ac:dyDescent="0.3">
      <c r="A198" s="161"/>
      <c r="B198" s="940">
        <v>1</v>
      </c>
      <c r="C198" s="940"/>
      <c r="D198" s="940"/>
      <c r="E198" s="940"/>
      <c r="F198" s="941"/>
      <c r="G198" s="938">
        <v>14</v>
      </c>
      <c r="H198" s="938"/>
      <c r="I198" s="938"/>
      <c r="J198" s="938"/>
      <c r="K198" s="938">
        <v>15</v>
      </c>
      <c r="L198" s="938"/>
      <c r="M198" s="938"/>
      <c r="N198" s="938"/>
      <c r="O198" s="938">
        <v>16</v>
      </c>
      <c r="P198" s="938"/>
      <c r="Q198" s="938"/>
      <c r="R198" s="938">
        <v>17</v>
      </c>
      <c r="S198" s="938"/>
      <c r="T198" s="938"/>
      <c r="U198" s="938"/>
      <c r="V198" s="938">
        <v>18</v>
      </c>
      <c r="W198" s="938"/>
      <c r="X198" s="938"/>
      <c r="Y198" s="938">
        <v>19</v>
      </c>
      <c r="Z198" s="938"/>
      <c r="AA198" s="938"/>
      <c r="AB198" s="938"/>
      <c r="AC198" s="938"/>
      <c r="AD198" s="938"/>
      <c r="AE198" s="938">
        <v>20</v>
      </c>
      <c r="AF198" s="938"/>
      <c r="AG198" s="938"/>
      <c r="AH198" s="938"/>
      <c r="AI198" s="938">
        <v>21</v>
      </c>
      <c r="AJ198" s="938"/>
      <c r="AK198" s="938"/>
      <c r="AL198" s="938">
        <v>22</v>
      </c>
      <c r="AM198" s="938"/>
      <c r="AN198" s="938"/>
      <c r="AO198" s="938"/>
      <c r="AP198" s="938">
        <v>23</v>
      </c>
      <c r="AQ198" s="938"/>
      <c r="AR198" s="938"/>
      <c r="AS198" s="939">
        <v>24</v>
      </c>
      <c r="AT198" s="940"/>
      <c r="AU198" s="940"/>
      <c r="AV198" s="941"/>
      <c r="AW198" s="939">
        <v>25</v>
      </c>
      <c r="AX198" s="940"/>
      <c r="AY198" s="940"/>
      <c r="AZ198" s="940"/>
      <c r="BA198" s="161" t="s">
        <v>26</v>
      </c>
      <c r="BB198" s="55"/>
      <c r="BC198" s="55"/>
      <c r="BD198" s="55"/>
      <c r="BE198" s="55"/>
      <c r="BF198" s="55"/>
      <c r="BG198" s="55"/>
      <c r="BH198" s="55"/>
      <c r="BI198" s="55"/>
      <c r="BJ198" s="55"/>
    </row>
    <row r="199" spans="1:62" s="43" customFormat="1" ht="18" hidden="1" customHeight="1" x14ac:dyDescent="0.25">
      <c r="A199" s="168"/>
      <c r="B199" s="667"/>
      <c r="C199" s="667"/>
      <c r="D199" s="667"/>
      <c r="E199" s="667"/>
      <c r="F199" s="667"/>
      <c r="G199" s="810"/>
      <c r="H199" s="810"/>
      <c r="I199" s="810"/>
      <c r="J199" s="810"/>
      <c r="K199" s="810"/>
      <c r="L199" s="810"/>
      <c r="M199" s="810"/>
      <c r="N199" s="810"/>
      <c r="O199" s="810"/>
      <c r="P199" s="810"/>
      <c r="Q199" s="810"/>
      <c r="R199" s="810"/>
      <c r="S199" s="810"/>
      <c r="T199" s="810"/>
      <c r="U199" s="810"/>
      <c r="V199" s="810"/>
      <c r="W199" s="810"/>
      <c r="X199" s="810"/>
      <c r="Y199" s="810"/>
      <c r="Z199" s="810"/>
      <c r="AA199" s="810"/>
      <c r="AB199" s="810"/>
      <c r="AC199" s="810"/>
      <c r="AD199" s="810"/>
      <c r="AE199" s="810"/>
      <c r="AF199" s="810"/>
      <c r="AG199" s="810"/>
      <c r="AH199" s="810"/>
      <c r="AI199" s="810"/>
      <c r="AJ199" s="810"/>
      <c r="AK199" s="810"/>
      <c r="AL199" s="810"/>
      <c r="AM199" s="810"/>
      <c r="AN199" s="810"/>
      <c r="AO199" s="810"/>
      <c r="AP199" s="810"/>
      <c r="AQ199" s="810"/>
      <c r="AR199" s="810"/>
      <c r="AS199" s="810"/>
      <c r="AT199" s="810"/>
      <c r="AU199" s="810"/>
      <c r="AV199" s="810"/>
      <c r="AW199" s="580"/>
      <c r="AX199" s="580"/>
      <c r="AY199" s="580"/>
      <c r="AZ199" s="937"/>
      <c r="BA199" s="100"/>
      <c r="BB199" s="44"/>
      <c r="BC199" s="44"/>
      <c r="BD199" s="44"/>
      <c r="BE199" s="44"/>
      <c r="BF199" s="44"/>
      <c r="BG199" s="45"/>
      <c r="BH199" s="45"/>
      <c r="BI199" s="45"/>
      <c r="BJ199" s="45"/>
    </row>
    <row r="200" spans="1:62" s="43" customFormat="1" ht="18" hidden="1" customHeight="1" x14ac:dyDescent="0.25">
      <c r="A200" s="168"/>
      <c r="B200" s="387"/>
      <c r="C200" s="387"/>
      <c r="D200" s="387"/>
      <c r="E200" s="387"/>
      <c r="F200" s="3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  <c r="AA200" s="587"/>
      <c r="AB200" s="587"/>
      <c r="AC200" s="587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  <c r="AP200" s="587"/>
      <c r="AQ200" s="587"/>
      <c r="AR200" s="587"/>
      <c r="AS200" s="587"/>
      <c r="AT200" s="587"/>
      <c r="AU200" s="587"/>
      <c r="AV200" s="587"/>
      <c r="AW200" s="587"/>
      <c r="AX200" s="587"/>
      <c r="AY200" s="587"/>
      <c r="AZ200" s="936"/>
      <c r="BA200" s="100"/>
      <c r="BB200" s="44"/>
      <c r="BC200" s="44"/>
      <c r="BD200" s="44"/>
      <c r="BE200" s="44"/>
      <c r="BF200" s="44"/>
      <c r="BG200" s="45"/>
      <c r="BH200" s="45"/>
      <c r="BI200" s="45"/>
      <c r="BJ200" s="45"/>
    </row>
    <row r="201" spans="1:62" s="43" customFormat="1" ht="18" hidden="1" customHeight="1" thickBot="1" x14ac:dyDescent="0.3">
      <c r="A201" s="168"/>
      <c r="B201" s="613"/>
      <c r="C201" s="613"/>
      <c r="D201" s="613"/>
      <c r="E201" s="613"/>
      <c r="F201" s="613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  <c r="Z201" s="587"/>
      <c r="AA201" s="587"/>
      <c r="AB201" s="587"/>
      <c r="AC201" s="587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  <c r="AP201" s="587"/>
      <c r="AQ201" s="587"/>
      <c r="AR201" s="587"/>
      <c r="AS201" s="587" t="s">
        <v>26</v>
      </c>
      <c r="AT201" s="587"/>
      <c r="AU201" s="587"/>
      <c r="AV201" s="587"/>
      <c r="AW201" s="587"/>
      <c r="AX201" s="587"/>
      <c r="AY201" s="587"/>
      <c r="AZ201" s="936"/>
      <c r="BA201" s="100"/>
      <c r="BB201" s="44"/>
      <c r="BC201" s="44"/>
      <c r="BD201" s="44"/>
      <c r="BE201" s="44"/>
      <c r="BF201" s="44"/>
      <c r="BG201" s="45"/>
      <c r="BH201" s="45"/>
      <c r="BI201" s="45"/>
      <c r="BJ201" s="45"/>
    </row>
    <row r="202" spans="1:62" s="43" customFormat="1" ht="18" hidden="1" customHeight="1" thickBot="1" x14ac:dyDescent="0.3">
      <c r="A202" s="99"/>
      <c r="B202" s="840" t="s">
        <v>114</v>
      </c>
      <c r="C202" s="840"/>
      <c r="D202" s="840"/>
      <c r="E202" s="840"/>
      <c r="F202" s="841"/>
      <c r="G202" s="382" t="s">
        <v>30</v>
      </c>
      <c r="H202" s="623"/>
      <c r="I202" s="623"/>
      <c r="J202" s="623"/>
      <c r="K202" s="623" t="s">
        <v>30</v>
      </c>
      <c r="L202" s="623"/>
      <c r="M202" s="623"/>
      <c r="N202" s="623"/>
      <c r="O202" s="623" t="s">
        <v>30</v>
      </c>
      <c r="P202" s="623"/>
      <c r="Q202" s="623"/>
      <c r="R202" s="573"/>
      <c r="S202" s="573"/>
      <c r="T202" s="573"/>
      <c r="U202" s="573"/>
      <c r="V202" s="623" t="s">
        <v>30</v>
      </c>
      <c r="W202" s="623"/>
      <c r="X202" s="623"/>
      <c r="Y202" s="623" t="s">
        <v>30</v>
      </c>
      <c r="Z202" s="623"/>
      <c r="AA202" s="623"/>
      <c r="AB202" s="623"/>
      <c r="AC202" s="623"/>
      <c r="AD202" s="623"/>
      <c r="AE202" s="573"/>
      <c r="AF202" s="573"/>
      <c r="AG202" s="573"/>
      <c r="AH202" s="573"/>
      <c r="AI202" s="623" t="s">
        <v>30</v>
      </c>
      <c r="AJ202" s="623"/>
      <c r="AK202" s="623"/>
      <c r="AL202" s="573"/>
      <c r="AM202" s="573"/>
      <c r="AN202" s="573"/>
      <c r="AO202" s="573"/>
      <c r="AP202" s="623" t="s">
        <v>30</v>
      </c>
      <c r="AQ202" s="623"/>
      <c r="AR202" s="623"/>
      <c r="AS202" s="612"/>
      <c r="AT202" s="613"/>
      <c r="AU202" s="613"/>
      <c r="AV202" s="620"/>
      <c r="AW202" s="612"/>
      <c r="AX202" s="613"/>
      <c r="AY202" s="613"/>
      <c r="AZ202" s="621"/>
      <c r="BA202" s="100"/>
      <c r="BB202" s="44"/>
      <c r="BC202" s="44"/>
      <c r="BD202" s="44"/>
      <c r="BE202" s="44"/>
      <c r="BF202" s="44"/>
      <c r="BG202" s="45"/>
      <c r="BH202" s="45"/>
      <c r="BI202" s="45"/>
      <c r="BJ202" s="45"/>
    </row>
    <row r="203" spans="1:62" s="43" customFormat="1" ht="15" hidden="1" customHeight="1" x14ac:dyDescent="0.25">
      <c r="A203" s="9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8"/>
      <c r="T203" s="108"/>
      <c r="U203" s="109"/>
      <c r="V203" s="109"/>
      <c r="W203" s="109"/>
      <c r="X203" s="109"/>
      <c r="Y203" s="109"/>
      <c r="Z203" s="109"/>
      <c r="AA203" s="109"/>
      <c r="AB203" s="109"/>
      <c r="AC203" s="110"/>
      <c r="AD203" s="110"/>
      <c r="AE203" s="110"/>
      <c r="AF203" s="110"/>
      <c r="AG203" s="110"/>
      <c r="AH203" s="110"/>
      <c r="AI203" s="110"/>
      <c r="AJ203" s="110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98"/>
    </row>
    <row r="204" spans="1:62" s="43" customFormat="1" ht="15" customHeight="1" x14ac:dyDescent="0.25">
      <c r="A204" s="9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8"/>
      <c r="T204" s="108"/>
      <c r="U204" s="251"/>
      <c r="V204" s="251"/>
      <c r="W204" s="251"/>
      <c r="X204" s="251"/>
      <c r="Y204" s="251"/>
      <c r="Z204" s="251"/>
      <c r="AA204" s="251"/>
      <c r="AB204" s="251"/>
      <c r="AC204" s="110"/>
      <c r="AD204" s="110"/>
      <c r="AE204" s="110"/>
      <c r="AF204" s="110"/>
      <c r="AG204" s="110"/>
      <c r="AH204" s="110"/>
      <c r="AI204" s="110"/>
      <c r="AJ204" s="110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98"/>
    </row>
    <row r="205" spans="1:62" s="43" customFormat="1" ht="18" hidden="1" customHeight="1" x14ac:dyDescent="0.25">
      <c r="A205" s="98"/>
      <c r="B205" s="618" t="s">
        <v>536</v>
      </c>
      <c r="C205" s="618"/>
      <c r="D205" s="618"/>
      <c r="E205" s="618"/>
      <c r="F205" s="618"/>
      <c r="G205" s="618"/>
      <c r="H205" s="618"/>
      <c r="I205" s="618"/>
      <c r="J205" s="618"/>
      <c r="K205" s="618"/>
      <c r="L205" s="618"/>
      <c r="M205" s="618"/>
      <c r="N205" s="618"/>
      <c r="O205" s="618"/>
      <c r="P205" s="618"/>
      <c r="Q205" s="618"/>
      <c r="R205" s="618"/>
      <c r="S205" s="618"/>
      <c r="T205" s="618"/>
      <c r="U205" s="618"/>
      <c r="V205" s="618"/>
      <c r="W205" s="618"/>
      <c r="X205" s="618"/>
      <c r="Y205" s="618"/>
      <c r="Z205" s="618"/>
      <c r="AA205" s="618"/>
      <c r="AB205" s="618"/>
      <c r="AC205" s="618"/>
      <c r="AD205" s="618"/>
      <c r="AE205" s="618"/>
      <c r="AF205" s="618"/>
      <c r="AG205" s="618"/>
      <c r="AH205" s="618"/>
      <c r="AI205" s="618"/>
      <c r="AJ205" s="618"/>
      <c r="AK205" s="618"/>
      <c r="AL205" s="618"/>
      <c r="AM205" s="618"/>
      <c r="AN205" s="618"/>
      <c r="AO205" s="618"/>
      <c r="AP205" s="618"/>
      <c r="AQ205" s="618"/>
      <c r="AR205" s="618"/>
      <c r="AS205" s="618"/>
      <c r="AT205" s="618"/>
      <c r="AU205" s="618"/>
      <c r="AV205" s="618"/>
      <c r="AW205" s="618"/>
      <c r="AX205" s="618"/>
      <c r="AY205" s="618"/>
      <c r="AZ205" s="618"/>
      <c r="BA205" s="98"/>
    </row>
    <row r="206" spans="1:62" s="43" customFormat="1" ht="8.1" hidden="1" customHeight="1" x14ac:dyDescent="0.25">
      <c r="A206" s="99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</row>
    <row r="207" spans="1:62" s="43" customFormat="1" ht="24.95" hidden="1" customHeight="1" x14ac:dyDescent="0.25">
      <c r="A207" s="98"/>
      <c r="B207" s="401" t="s">
        <v>118</v>
      </c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2"/>
      <c r="Z207" s="400" t="s">
        <v>72</v>
      </c>
      <c r="AA207" s="401"/>
      <c r="AB207" s="402"/>
      <c r="AC207" s="383" t="s">
        <v>5</v>
      </c>
      <c r="AD207" s="384"/>
      <c r="AE207" s="384"/>
      <c r="AF207" s="384"/>
      <c r="AG207" s="384"/>
      <c r="AH207" s="384"/>
      <c r="AI207" s="384"/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4"/>
      <c r="AZ207" s="384"/>
      <c r="BA207" s="98"/>
    </row>
    <row r="208" spans="1:62" s="43" customFormat="1" ht="24.95" hidden="1" customHeight="1" x14ac:dyDescent="0.25">
      <c r="A208" s="98"/>
      <c r="B208" s="453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4"/>
      <c r="Z208" s="455"/>
      <c r="AA208" s="453"/>
      <c r="AB208" s="454"/>
      <c r="AC208" s="400" t="s">
        <v>413</v>
      </c>
      <c r="AD208" s="401"/>
      <c r="AE208" s="401"/>
      <c r="AF208" s="401"/>
      <c r="AG208" s="401"/>
      <c r="AH208" s="401"/>
      <c r="AI208" s="401"/>
      <c r="AJ208" s="402"/>
      <c r="AK208" s="456" t="s">
        <v>8</v>
      </c>
      <c r="AL208" s="456"/>
      <c r="AM208" s="456"/>
      <c r="AN208" s="456"/>
      <c r="AO208" s="456"/>
      <c r="AP208" s="456"/>
      <c r="AQ208" s="456"/>
      <c r="AR208" s="456"/>
      <c r="AS208" s="401" t="s">
        <v>74</v>
      </c>
      <c r="AT208" s="401"/>
      <c r="AU208" s="401"/>
      <c r="AV208" s="401"/>
      <c r="AW208" s="401"/>
      <c r="AX208" s="401"/>
      <c r="AY208" s="401"/>
      <c r="AZ208" s="401"/>
      <c r="BA208" s="98"/>
    </row>
    <row r="209" spans="1:53" s="43" customFormat="1" ht="24.95" hidden="1" customHeight="1" x14ac:dyDescent="0.25">
      <c r="A209" s="98"/>
      <c r="B209" s="404"/>
      <c r="C209" s="404"/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6"/>
      <c r="Z209" s="405"/>
      <c r="AA209" s="404"/>
      <c r="AB209" s="406"/>
      <c r="AC209" s="405"/>
      <c r="AD209" s="404"/>
      <c r="AE209" s="404"/>
      <c r="AF209" s="404"/>
      <c r="AG209" s="404"/>
      <c r="AH209" s="404"/>
      <c r="AI209" s="404"/>
      <c r="AJ209" s="406"/>
      <c r="AK209" s="456"/>
      <c r="AL209" s="456"/>
      <c r="AM209" s="456"/>
      <c r="AN209" s="456"/>
      <c r="AO209" s="456"/>
      <c r="AP209" s="456"/>
      <c r="AQ209" s="456"/>
      <c r="AR209" s="456"/>
      <c r="AS209" s="404"/>
      <c r="AT209" s="404"/>
      <c r="AU209" s="404"/>
      <c r="AV209" s="404"/>
      <c r="AW209" s="404"/>
      <c r="AX209" s="404"/>
      <c r="AY209" s="404"/>
      <c r="AZ209" s="404"/>
      <c r="BA209" s="98"/>
    </row>
    <row r="210" spans="1:53" s="58" customFormat="1" ht="15" hidden="1" customHeight="1" thickBot="1" x14ac:dyDescent="0.3">
      <c r="A210" s="159"/>
      <c r="B210" s="933">
        <v>1</v>
      </c>
      <c r="C210" s="933"/>
      <c r="D210" s="933"/>
      <c r="E210" s="933"/>
      <c r="F210" s="933"/>
      <c r="G210" s="933"/>
      <c r="H210" s="933"/>
      <c r="I210" s="933"/>
      <c r="J210" s="933"/>
      <c r="K210" s="933"/>
      <c r="L210" s="933"/>
      <c r="M210" s="933"/>
      <c r="N210" s="933"/>
      <c r="O210" s="933"/>
      <c r="P210" s="933"/>
      <c r="Q210" s="933"/>
      <c r="R210" s="933"/>
      <c r="S210" s="933"/>
      <c r="T210" s="933"/>
      <c r="U210" s="933"/>
      <c r="V210" s="933"/>
      <c r="W210" s="933"/>
      <c r="X210" s="933"/>
      <c r="Y210" s="934"/>
      <c r="Z210" s="935" t="s">
        <v>75</v>
      </c>
      <c r="AA210" s="933"/>
      <c r="AB210" s="934"/>
      <c r="AC210" s="935" t="s">
        <v>9</v>
      </c>
      <c r="AD210" s="933"/>
      <c r="AE210" s="933"/>
      <c r="AF210" s="933"/>
      <c r="AG210" s="933"/>
      <c r="AH210" s="933"/>
      <c r="AI210" s="933"/>
      <c r="AJ210" s="934"/>
      <c r="AK210" s="935" t="s">
        <v>10</v>
      </c>
      <c r="AL210" s="933"/>
      <c r="AM210" s="933"/>
      <c r="AN210" s="933"/>
      <c r="AO210" s="933"/>
      <c r="AP210" s="933"/>
      <c r="AQ210" s="933"/>
      <c r="AR210" s="934"/>
      <c r="AS210" s="935" t="s">
        <v>11</v>
      </c>
      <c r="AT210" s="933"/>
      <c r="AU210" s="933"/>
      <c r="AV210" s="933"/>
      <c r="AW210" s="933"/>
      <c r="AX210" s="933"/>
      <c r="AY210" s="933"/>
      <c r="AZ210" s="933"/>
      <c r="BA210" s="161"/>
    </row>
    <row r="211" spans="1:53" s="42" customFormat="1" ht="18" hidden="1" customHeight="1" x14ac:dyDescent="0.25">
      <c r="A211" s="96"/>
      <c r="B211" s="921"/>
      <c r="C211" s="922"/>
      <c r="D211" s="922"/>
      <c r="E211" s="922"/>
      <c r="F211" s="922"/>
      <c r="G211" s="922"/>
      <c r="H211" s="922"/>
      <c r="I211" s="922"/>
      <c r="J211" s="922"/>
      <c r="K211" s="922"/>
      <c r="L211" s="922"/>
      <c r="M211" s="922"/>
      <c r="N211" s="922"/>
      <c r="O211" s="922"/>
      <c r="P211" s="922"/>
      <c r="Q211" s="922"/>
      <c r="R211" s="922"/>
      <c r="S211" s="922"/>
      <c r="T211" s="922"/>
      <c r="U211" s="922"/>
      <c r="V211" s="922"/>
      <c r="W211" s="922"/>
      <c r="X211" s="922"/>
      <c r="Y211" s="923"/>
      <c r="Z211" s="471" t="s">
        <v>27</v>
      </c>
      <c r="AA211" s="472"/>
      <c r="AB211" s="472"/>
      <c r="AC211" s="581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  <c r="AP211" s="581"/>
      <c r="AQ211" s="581"/>
      <c r="AR211" s="581"/>
      <c r="AS211" s="581"/>
      <c r="AT211" s="581"/>
      <c r="AU211" s="581"/>
      <c r="AV211" s="581"/>
      <c r="AW211" s="581"/>
      <c r="AX211" s="581"/>
      <c r="AY211" s="581"/>
      <c r="AZ211" s="582"/>
      <c r="BA211" s="96"/>
    </row>
    <row r="212" spans="1:53" s="43" customFormat="1" ht="18" hidden="1" customHeight="1" x14ac:dyDescent="0.25">
      <c r="A212" s="98"/>
      <c r="B212" s="924"/>
      <c r="C212" s="924"/>
      <c r="D212" s="924"/>
      <c r="E212" s="924"/>
      <c r="F212" s="924"/>
      <c r="G212" s="924"/>
      <c r="H212" s="924"/>
      <c r="I212" s="924"/>
      <c r="J212" s="924"/>
      <c r="K212" s="924"/>
      <c r="L212" s="924"/>
      <c r="M212" s="924"/>
      <c r="N212" s="924"/>
      <c r="O212" s="924"/>
      <c r="P212" s="924"/>
      <c r="Q212" s="924"/>
      <c r="R212" s="924"/>
      <c r="S212" s="924"/>
      <c r="T212" s="924"/>
      <c r="U212" s="924"/>
      <c r="V212" s="924"/>
      <c r="W212" s="924"/>
      <c r="X212" s="924"/>
      <c r="Y212" s="924"/>
      <c r="Z212" s="457" t="s">
        <v>28</v>
      </c>
      <c r="AA212" s="458"/>
      <c r="AB212" s="459"/>
      <c r="AC212" s="456"/>
      <c r="AD212" s="456"/>
      <c r="AE212" s="456"/>
      <c r="AF212" s="456"/>
      <c r="AG212" s="456"/>
      <c r="AH212" s="456"/>
      <c r="AI212" s="456"/>
      <c r="AJ212" s="456"/>
      <c r="AK212" s="456"/>
      <c r="AL212" s="456"/>
      <c r="AM212" s="456"/>
      <c r="AN212" s="456"/>
      <c r="AO212" s="456"/>
      <c r="AP212" s="456"/>
      <c r="AQ212" s="456"/>
      <c r="AR212" s="456"/>
      <c r="AS212" s="456"/>
      <c r="AT212" s="456"/>
      <c r="AU212" s="456"/>
      <c r="AV212" s="456"/>
      <c r="AW212" s="456"/>
      <c r="AX212" s="456"/>
      <c r="AY212" s="456"/>
      <c r="AZ212" s="588"/>
      <c r="BA212" s="98"/>
    </row>
    <row r="213" spans="1:53" s="43" customFormat="1" ht="18" hidden="1" customHeight="1" x14ac:dyDescent="0.25">
      <c r="A213" s="98"/>
      <c r="B213" s="925"/>
      <c r="C213" s="926"/>
      <c r="D213" s="926"/>
      <c r="E213" s="926"/>
      <c r="F213" s="926"/>
      <c r="G213" s="926"/>
      <c r="H213" s="926"/>
      <c r="I213" s="926"/>
      <c r="J213" s="926"/>
      <c r="K213" s="926"/>
      <c r="L213" s="926"/>
      <c r="M213" s="926"/>
      <c r="N213" s="926"/>
      <c r="O213" s="926"/>
      <c r="P213" s="926"/>
      <c r="Q213" s="926"/>
      <c r="R213" s="926"/>
      <c r="S213" s="926"/>
      <c r="T213" s="926"/>
      <c r="U213" s="926"/>
      <c r="V213" s="926"/>
      <c r="W213" s="926"/>
      <c r="X213" s="926"/>
      <c r="Y213" s="927"/>
      <c r="Z213" s="417" t="s">
        <v>29</v>
      </c>
      <c r="AA213" s="418"/>
      <c r="AB213" s="419"/>
      <c r="AC213" s="456"/>
      <c r="AD213" s="456"/>
      <c r="AE213" s="456"/>
      <c r="AF213" s="456"/>
      <c r="AG213" s="456"/>
      <c r="AH213" s="456"/>
      <c r="AI213" s="456"/>
      <c r="AJ213" s="456"/>
      <c r="AK213" s="456"/>
      <c r="AL213" s="456"/>
      <c r="AM213" s="456"/>
      <c r="AN213" s="456"/>
      <c r="AO213" s="456"/>
      <c r="AP213" s="456"/>
      <c r="AQ213" s="456"/>
      <c r="AR213" s="456"/>
      <c r="AS213" s="456"/>
      <c r="AT213" s="456"/>
      <c r="AU213" s="456"/>
      <c r="AV213" s="456"/>
      <c r="AW213" s="456"/>
      <c r="AX213" s="456"/>
      <c r="AY213" s="456"/>
      <c r="AZ213" s="588"/>
      <c r="BA213" s="98"/>
    </row>
    <row r="214" spans="1:53" s="43" customFormat="1" ht="18" hidden="1" customHeight="1" thickBot="1" x14ac:dyDescent="0.3">
      <c r="A214" s="98"/>
      <c r="B214" s="420" t="s">
        <v>58</v>
      </c>
      <c r="C214" s="421"/>
      <c r="D214" s="421"/>
      <c r="E214" s="421"/>
      <c r="F214" s="421"/>
      <c r="G214" s="421"/>
      <c r="H214" s="421"/>
      <c r="I214" s="421"/>
      <c r="J214" s="421"/>
      <c r="K214" s="421"/>
      <c r="L214" s="421"/>
      <c r="M214" s="421"/>
      <c r="N214" s="421"/>
      <c r="O214" s="421"/>
      <c r="P214" s="421"/>
      <c r="Q214" s="421"/>
      <c r="R214" s="421"/>
      <c r="S214" s="421"/>
      <c r="T214" s="421"/>
      <c r="U214" s="421"/>
      <c r="V214" s="421"/>
      <c r="W214" s="421"/>
      <c r="X214" s="421"/>
      <c r="Y214" s="422"/>
      <c r="Z214" s="448" t="s">
        <v>244</v>
      </c>
      <c r="AA214" s="449"/>
      <c r="AB214" s="450"/>
      <c r="AC214" s="574"/>
      <c r="AD214" s="574"/>
      <c r="AE214" s="574"/>
      <c r="AF214" s="574"/>
      <c r="AG214" s="574"/>
      <c r="AH214" s="574"/>
      <c r="AI214" s="574"/>
      <c r="AJ214" s="574"/>
      <c r="AK214" s="574"/>
      <c r="AL214" s="574"/>
      <c r="AM214" s="574"/>
      <c r="AN214" s="574"/>
      <c r="AO214" s="574"/>
      <c r="AP214" s="574"/>
      <c r="AQ214" s="574"/>
      <c r="AR214" s="574"/>
      <c r="AS214" s="574"/>
      <c r="AT214" s="574"/>
      <c r="AU214" s="574"/>
      <c r="AV214" s="574"/>
      <c r="AW214" s="574"/>
      <c r="AX214" s="574"/>
      <c r="AY214" s="574"/>
      <c r="AZ214" s="575"/>
      <c r="BA214" s="98"/>
    </row>
    <row r="215" spans="1:53" s="43" customFormat="1" ht="15" hidden="1" customHeight="1" x14ac:dyDescent="0.25">
      <c r="A215" s="9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8"/>
      <c r="T215" s="108"/>
      <c r="U215" s="251"/>
      <c r="V215" s="251"/>
      <c r="W215" s="251"/>
      <c r="X215" s="251"/>
      <c r="Y215" s="251"/>
      <c r="Z215" s="251"/>
      <c r="AA215" s="251"/>
      <c r="AB215" s="251"/>
      <c r="AC215" s="110"/>
      <c r="AD215" s="110"/>
      <c r="AE215" s="110"/>
      <c r="AF215" s="110"/>
      <c r="AG215" s="110"/>
      <c r="AH215" s="110"/>
      <c r="AI215" s="110"/>
      <c r="AJ215" s="110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98"/>
    </row>
    <row r="216" spans="1:53" s="43" customFormat="1" ht="15" hidden="1" customHeight="1" x14ac:dyDescent="0.25">
      <c r="A216" s="98"/>
      <c r="B216" s="899" t="s">
        <v>537</v>
      </c>
      <c r="C216" s="899"/>
      <c r="D216" s="899"/>
      <c r="E216" s="899"/>
      <c r="F216" s="899"/>
      <c r="G216" s="899"/>
      <c r="H216" s="899"/>
      <c r="I216" s="899"/>
      <c r="J216" s="899"/>
      <c r="K216" s="899"/>
      <c r="L216" s="899"/>
      <c r="M216" s="899"/>
      <c r="N216" s="899"/>
      <c r="O216" s="899"/>
      <c r="P216" s="899"/>
      <c r="Q216" s="899"/>
      <c r="R216" s="899"/>
      <c r="S216" s="899"/>
      <c r="T216" s="899"/>
      <c r="U216" s="899"/>
      <c r="V216" s="899"/>
      <c r="W216" s="899"/>
      <c r="X216" s="899"/>
      <c r="Y216" s="899"/>
      <c r="Z216" s="899"/>
      <c r="AA216" s="899"/>
      <c r="AB216" s="899"/>
      <c r="AC216" s="899"/>
      <c r="AD216" s="899"/>
      <c r="AE216" s="899"/>
      <c r="AF216" s="899"/>
      <c r="AG216" s="899"/>
      <c r="AH216" s="899"/>
      <c r="AI216" s="899"/>
      <c r="AJ216" s="899"/>
      <c r="AK216" s="899"/>
      <c r="AL216" s="899"/>
      <c r="AM216" s="899"/>
      <c r="AN216" s="899"/>
      <c r="AO216" s="899"/>
      <c r="AP216" s="899"/>
      <c r="AQ216" s="899"/>
      <c r="AR216" s="899"/>
      <c r="AS216" s="899"/>
      <c r="AT216" s="899"/>
      <c r="AU216" s="899"/>
      <c r="AV216" s="899"/>
      <c r="AW216" s="899"/>
      <c r="AX216" s="899"/>
      <c r="AY216" s="899"/>
      <c r="AZ216" s="899"/>
      <c r="BA216" s="98"/>
    </row>
    <row r="217" spans="1:53" s="43" customFormat="1" ht="9" hidden="1" customHeight="1" x14ac:dyDescent="0.25">
      <c r="A217" s="98"/>
      <c r="B217" s="90"/>
      <c r="C217" s="169"/>
      <c r="D217" s="169"/>
      <c r="E217" s="169"/>
      <c r="F217" s="169"/>
      <c r="G217" s="169"/>
      <c r="H217" s="169"/>
      <c r="I217" s="253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253"/>
      <c r="AA217" s="253"/>
      <c r="AB217" s="74"/>
      <c r="AC217" s="74"/>
      <c r="AD217" s="74"/>
      <c r="AE217" s="74"/>
      <c r="AF217" s="74"/>
      <c r="AG217" s="74"/>
      <c r="AH217" s="74"/>
      <c r="AI217" s="72"/>
      <c r="AJ217" s="72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98"/>
    </row>
    <row r="218" spans="1:53" s="43" customFormat="1" ht="34.5" hidden="1" customHeight="1" x14ac:dyDescent="0.25">
      <c r="A218" s="98"/>
      <c r="B218" s="345" t="s">
        <v>3</v>
      </c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477" t="s">
        <v>4</v>
      </c>
      <c r="P218" s="499"/>
      <c r="Q218" s="343" t="s">
        <v>73</v>
      </c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5"/>
      <c r="AC218" s="343" t="s">
        <v>116</v>
      </c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5"/>
      <c r="AO218" s="343" t="s">
        <v>117</v>
      </c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98"/>
    </row>
    <row r="219" spans="1:53" s="43" customFormat="1" ht="48.75" hidden="1" customHeight="1" x14ac:dyDescent="0.25">
      <c r="A219" s="98"/>
      <c r="B219" s="345"/>
      <c r="C219" s="353"/>
      <c r="D219" s="353"/>
      <c r="E219" s="353"/>
      <c r="F219" s="353"/>
      <c r="G219" s="353"/>
      <c r="H219" s="353"/>
      <c r="I219" s="353"/>
      <c r="J219" s="353"/>
      <c r="K219" s="353"/>
      <c r="L219" s="353"/>
      <c r="M219" s="353"/>
      <c r="N219" s="353"/>
      <c r="O219" s="498"/>
      <c r="P219" s="501"/>
      <c r="Q219" s="343" t="s">
        <v>346</v>
      </c>
      <c r="R219" s="344"/>
      <c r="S219" s="344"/>
      <c r="T219" s="345"/>
      <c r="U219" s="343" t="s">
        <v>345</v>
      </c>
      <c r="V219" s="344"/>
      <c r="W219" s="344"/>
      <c r="X219" s="345"/>
      <c r="Y219" s="343" t="s">
        <v>329</v>
      </c>
      <c r="Z219" s="344"/>
      <c r="AA219" s="344"/>
      <c r="AB219" s="345"/>
      <c r="AC219" s="343" t="s">
        <v>346</v>
      </c>
      <c r="AD219" s="344"/>
      <c r="AE219" s="344"/>
      <c r="AF219" s="345"/>
      <c r="AG219" s="343" t="s">
        <v>345</v>
      </c>
      <c r="AH219" s="344"/>
      <c r="AI219" s="344"/>
      <c r="AJ219" s="345"/>
      <c r="AK219" s="343" t="s">
        <v>329</v>
      </c>
      <c r="AL219" s="344"/>
      <c r="AM219" s="344"/>
      <c r="AN219" s="345"/>
      <c r="AO219" s="343" t="s">
        <v>346</v>
      </c>
      <c r="AP219" s="344"/>
      <c r="AQ219" s="344"/>
      <c r="AR219" s="345"/>
      <c r="AS219" s="343" t="s">
        <v>345</v>
      </c>
      <c r="AT219" s="344"/>
      <c r="AU219" s="344"/>
      <c r="AV219" s="345"/>
      <c r="AW219" s="343" t="s">
        <v>329</v>
      </c>
      <c r="AX219" s="344"/>
      <c r="AY219" s="344"/>
      <c r="AZ219" s="344"/>
      <c r="BA219" s="98"/>
    </row>
    <row r="220" spans="1:53" s="43" customFormat="1" ht="15" hidden="1" customHeight="1" thickBot="1" x14ac:dyDescent="0.3">
      <c r="A220" s="98"/>
      <c r="B220" s="504">
        <v>1</v>
      </c>
      <c r="C220" s="918"/>
      <c r="D220" s="918"/>
      <c r="E220" s="918"/>
      <c r="F220" s="918"/>
      <c r="G220" s="918"/>
      <c r="H220" s="918"/>
      <c r="I220" s="918"/>
      <c r="J220" s="918"/>
      <c r="K220" s="918"/>
      <c r="L220" s="918"/>
      <c r="M220" s="918"/>
      <c r="N220" s="918"/>
      <c r="O220" s="919">
        <v>2</v>
      </c>
      <c r="P220" s="920"/>
      <c r="Q220" s="476">
        <v>3</v>
      </c>
      <c r="R220" s="477"/>
      <c r="S220" s="477"/>
      <c r="T220" s="499"/>
      <c r="U220" s="476">
        <v>4</v>
      </c>
      <c r="V220" s="477"/>
      <c r="W220" s="477"/>
      <c r="X220" s="499"/>
      <c r="Y220" s="476">
        <v>5</v>
      </c>
      <c r="Z220" s="477"/>
      <c r="AA220" s="477"/>
      <c r="AB220" s="499"/>
      <c r="AC220" s="476">
        <v>6</v>
      </c>
      <c r="AD220" s="477"/>
      <c r="AE220" s="477"/>
      <c r="AF220" s="499"/>
      <c r="AG220" s="476">
        <v>7</v>
      </c>
      <c r="AH220" s="477"/>
      <c r="AI220" s="477"/>
      <c r="AJ220" s="499"/>
      <c r="AK220" s="476">
        <v>8</v>
      </c>
      <c r="AL220" s="477"/>
      <c r="AM220" s="477"/>
      <c r="AN220" s="499"/>
      <c r="AO220" s="476">
        <v>9</v>
      </c>
      <c r="AP220" s="477"/>
      <c r="AQ220" s="477"/>
      <c r="AR220" s="499"/>
      <c r="AS220" s="476">
        <v>10</v>
      </c>
      <c r="AT220" s="477"/>
      <c r="AU220" s="477"/>
      <c r="AV220" s="499"/>
      <c r="AW220" s="476">
        <v>11</v>
      </c>
      <c r="AX220" s="477"/>
      <c r="AY220" s="477"/>
      <c r="AZ220" s="477"/>
      <c r="BA220" s="98"/>
    </row>
    <row r="221" spans="1:53" s="43" customFormat="1" ht="15" hidden="1" customHeight="1" x14ac:dyDescent="0.25">
      <c r="A221" s="98"/>
      <c r="B221" s="903" t="s">
        <v>314</v>
      </c>
      <c r="C221" s="904"/>
      <c r="D221" s="904"/>
      <c r="E221" s="904"/>
      <c r="F221" s="904"/>
      <c r="G221" s="904"/>
      <c r="H221" s="904"/>
      <c r="I221" s="904"/>
      <c r="J221" s="904"/>
      <c r="K221" s="904"/>
      <c r="L221" s="904"/>
      <c r="M221" s="904"/>
      <c r="N221" s="905"/>
      <c r="O221" s="906" t="s">
        <v>221</v>
      </c>
      <c r="P221" s="907"/>
      <c r="Q221" s="908" t="s">
        <v>30</v>
      </c>
      <c r="R221" s="909"/>
      <c r="S221" s="909"/>
      <c r="T221" s="910"/>
      <c r="U221" s="908" t="s">
        <v>30</v>
      </c>
      <c r="V221" s="909"/>
      <c r="W221" s="909"/>
      <c r="X221" s="910"/>
      <c r="Y221" s="908"/>
      <c r="Z221" s="909"/>
      <c r="AA221" s="909"/>
      <c r="AB221" s="910"/>
      <c r="AC221" s="908" t="s">
        <v>30</v>
      </c>
      <c r="AD221" s="909"/>
      <c r="AE221" s="909"/>
      <c r="AF221" s="910"/>
      <c r="AG221" s="908" t="s">
        <v>30</v>
      </c>
      <c r="AH221" s="909"/>
      <c r="AI221" s="909"/>
      <c r="AJ221" s="910"/>
      <c r="AK221" s="908"/>
      <c r="AL221" s="909"/>
      <c r="AM221" s="909"/>
      <c r="AN221" s="910"/>
      <c r="AO221" s="908" t="s">
        <v>30</v>
      </c>
      <c r="AP221" s="909"/>
      <c r="AQ221" s="909"/>
      <c r="AR221" s="910"/>
      <c r="AS221" s="908" t="s">
        <v>30</v>
      </c>
      <c r="AT221" s="909"/>
      <c r="AU221" s="909"/>
      <c r="AV221" s="910"/>
      <c r="AW221" s="340"/>
      <c r="AX221" s="341"/>
      <c r="AY221" s="341"/>
      <c r="AZ221" s="352"/>
      <c r="BA221" s="98"/>
    </row>
    <row r="222" spans="1:53" s="43" customFormat="1" ht="33" hidden="1" customHeight="1" x14ac:dyDescent="0.25">
      <c r="A222" s="98"/>
      <c r="B222" s="911" t="s">
        <v>7</v>
      </c>
      <c r="C222" s="911"/>
      <c r="D222" s="911"/>
      <c r="E222" s="911"/>
      <c r="F222" s="911"/>
      <c r="G222" s="911"/>
      <c r="H222" s="911"/>
      <c r="I222" s="911"/>
      <c r="J222" s="911"/>
      <c r="K222" s="911"/>
      <c r="L222" s="911"/>
      <c r="M222" s="911"/>
      <c r="N222" s="912"/>
      <c r="O222" s="913" t="s">
        <v>277</v>
      </c>
      <c r="P222" s="914"/>
      <c r="Q222" s="915"/>
      <c r="R222" s="916"/>
      <c r="S222" s="916"/>
      <c r="T222" s="917"/>
      <c r="U222" s="915"/>
      <c r="V222" s="916"/>
      <c r="W222" s="916"/>
      <c r="X222" s="917"/>
      <c r="Y222" s="915"/>
      <c r="Z222" s="916"/>
      <c r="AA222" s="916"/>
      <c r="AB222" s="917"/>
      <c r="AC222" s="915"/>
      <c r="AD222" s="916"/>
      <c r="AE222" s="916"/>
      <c r="AF222" s="917"/>
      <c r="AG222" s="915"/>
      <c r="AH222" s="916"/>
      <c r="AI222" s="916"/>
      <c r="AJ222" s="917"/>
      <c r="AK222" s="915"/>
      <c r="AL222" s="916"/>
      <c r="AM222" s="916"/>
      <c r="AN222" s="917"/>
      <c r="AO222" s="915"/>
      <c r="AP222" s="916"/>
      <c r="AQ222" s="916"/>
      <c r="AR222" s="917"/>
      <c r="AS222" s="915"/>
      <c r="AT222" s="916"/>
      <c r="AU222" s="916"/>
      <c r="AV222" s="917"/>
      <c r="AW222" s="343"/>
      <c r="AX222" s="344"/>
      <c r="AY222" s="344"/>
      <c r="AZ222" s="346"/>
      <c r="BA222" s="98"/>
    </row>
    <row r="223" spans="1:53" s="43" customFormat="1" ht="15" hidden="1" customHeight="1" thickBot="1" x14ac:dyDescent="0.3">
      <c r="A223" s="98"/>
      <c r="B223" s="896" t="s">
        <v>114</v>
      </c>
      <c r="C223" s="896"/>
      <c r="D223" s="896"/>
      <c r="E223" s="896"/>
      <c r="F223" s="896"/>
      <c r="G223" s="896"/>
      <c r="H223" s="896"/>
      <c r="I223" s="896"/>
      <c r="J223" s="896"/>
      <c r="K223" s="896"/>
      <c r="L223" s="896"/>
      <c r="M223" s="896"/>
      <c r="N223" s="896"/>
      <c r="O223" s="897">
        <v>9000</v>
      </c>
      <c r="P223" s="898"/>
      <c r="Q223" s="430" t="s">
        <v>30</v>
      </c>
      <c r="R223" s="431"/>
      <c r="S223" s="431"/>
      <c r="T223" s="432"/>
      <c r="U223" s="430" t="s">
        <v>30</v>
      </c>
      <c r="V223" s="431"/>
      <c r="W223" s="431"/>
      <c r="X223" s="432"/>
      <c r="Y223" s="430"/>
      <c r="Z223" s="431"/>
      <c r="AA223" s="431"/>
      <c r="AB223" s="432"/>
      <c r="AC223" s="430" t="s">
        <v>30</v>
      </c>
      <c r="AD223" s="431"/>
      <c r="AE223" s="431"/>
      <c r="AF223" s="432"/>
      <c r="AG223" s="430" t="s">
        <v>30</v>
      </c>
      <c r="AH223" s="431"/>
      <c r="AI223" s="431"/>
      <c r="AJ223" s="432"/>
      <c r="AK223" s="430"/>
      <c r="AL223" s="431"/>
      <c r="AM223" s="431"/>
      <c r="AN223" s="432"/>
      <c r="AO223" s="430" t="s">
        <v>30</v>
      </c>
      <c r="AP223" s="431"/>
      <c r="AQ223" s="431"/>
      <c r="AR223" s="432"/>
      <c r="AS223" s="430" t="s">
        <v>30</v>
      </c>
      <c r="AT223" s="431"/>
      <c r="AU223" s="431"/>
      <c r="AV223" s="432"/>
      <c r="AW223" s="900"/>
      <c r="AX223" s="901"/>
      <c r="AY223" s="901"/>
      <c r="AZ223" s="902"/>
      <c r="BA223" s="98"/>
    </row>
    <row r="224" spans="1:53" s="43" customFormat="1" ht="15" hidden="1" customHeight="1" x14ac:dyDescent="0.25">
      <c r="A224" s="9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8"/>
      <c r="T224" s="108"/>
      <c r="U224" s="251"/>
      <c r="V224" s="251"/>
      <c r="W224" s="251"/>
      <c r="X224" s="251"/>
      <c r="Y224" s="251"/>
      <c r="Z224" s="251"/>
      <c r="AA224" s="251"/>
      <c r="AB224" s="251"/>
      <c r="AC224" s="110"/>
      <c r="AD224" s="110"/>
      <c r="AE224" s="110"/>
      <c r="AF224" s="110"/>
      <c r="AG224" s="110"/>
      <c r="AH224" s="110"/>
      <c r="AI224" s="110"/>
      <c r="AJ224" s="110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98"/>
    </row>
    <row r="225" spans="1:53" s="43" customFormat="1" ht="15" hidden="1" customHeight="1" x14ac:dyDescent="0.25">
      <c r="A225" s="9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8"/>
      <c r="T225" s="108"/>
      <c r="U225" s="251"/>
      <c r="V225" s="251"/>
      <c r="W225" s="251"/>
      <c r="X225" s="251"/>
      <c r="Y225" s="251"/>
      <c r="Z225" s="251"/>
      <c r="AA225" s="251"/>
      <c r="AB225" s="251"/>
      <c r="AC225" s="110"/>
      <c r="AD225" s="110"/>
      <c r="AE225" s="110"/>
      <c r="AF225" s="110"/>
      <c r="AG225" s="110"/>
      <c r="AH225" s="110"/>
      <c r="AI225" s="110"/>
      <c r="AJ225" s="110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98"/>
    </row>
    <row r="226" spans="1:53" s="43" customFormat="1" ht="15" hidden="1" customHeight="1" x14ac:dyDescent="0.25">
      <c r="A226" s="9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8"/>
      <c r="T226" s="108"/>
      <c r="U226" s="251"/>
      <c r="V226" s="251"/>
      <c r="W226" s="251"/>
      <c r="X226" s="251"/>
      <c r="Y226" s="251"/>
      <c r="Z226" s="251"/>
      <c r="AA226" s="251"/>
      <c r="AB226" s="251"/>
      <c r="AC226" s="110"/>
      <c r="AD226" s="110"/>
      <c r="AE226" s="110"/>
      <c r="AF226" s="110"/>
      <c r="AG226" s="110"/>
      <c r="AH226" s="110"/>
      <c r="AI226" s="110"/>
      <c r="AJ226" s="110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98"/>
    </row>
    <row r="227" spans="1:53" s="43" customFormat="1" ht="15" customHeight="1" x14ac:dyDescent="0.25">
      <c r="A227" s="9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8"/>
      <c r="T227" s="108"/>
      <c r="U227" s="251"/>
      <c r="V227" s="251"/>
      <c r="W227" s="251"/>
      <c r="X227" s="251"/>
      <c r="Y227" s="251"/>
      <c r="Z227" s="251"/>
      <c r="AA227" s="251"/>
      <c r="AB227" s="251"/>
      <c r="AC227" s="110"/>
      <c r="AD227" s="110"/>
      <c r="AE227" s="110"/>
      <c r="AF227" s="110"/>
      <c r="AG227" s="110"/>
      <c r="AH227" s="110"/>
      <c r="AI227" s="110"/>
      <c r="AJ227" s="110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98"/>
    </row>
    <row r="228" spans="1:53" s="48" customFormat="1" ht="18" customHeight="1" x14ac:dyDescent="0.25">
      <c r="A228" s="98"/>
      <c r="B228" s="126"/>
      <c r="C228" s="829" t="s">
        <v>62</v>
      </c>
      <c r="D228" s="829"/>
      <c r="E228" s="829"/>
      <c r="F228" s="829"/>
      <c r="G228" s="829"/>
      <c r="H228" s="829"/>
      <c r="I228" s="126"/>
      <c r="J228" s="680" t="s">
        <v>599</v>
      </c>
      <c r="K228" s="680"/>
      <c r="L228" s="680"/>
      <c r="M228" s="680"/>
      <c r="N228" s="680"/>
      <c r="O228" s="680"/>
      <c r="P228" s="680"/>
      <c r="Q228" s="680"/>
      <c r="R228" s="680"/>
      <c r="S228" s="680"/>
      <c r="T228" s="680"/>
      <c r="U228" s="680"/>
      <c r="V228" s="680"/>
      <c r="W228" s="680"/>
      <c r="X228" s="680"/>
      <c r="Y228" s="680"/>
      <c r="Z228" s="126"/>
      <c r="AA228" s="126"/>
      <c r="AB228" s="680"/>
      <c r="AC228" s="680"/>
      <c r="AD228" s="680"/>
      <c r="AE228" s="680"/>
      <c r="AF228" s="680"/>
      <c r="AG228" s="680"/>
      <c r="AH228" s="680"/>
      <c r="AI228" s="98"/>
      <c r="AJ228" s="98"/>
      <c r="AK228" s="680" t="s">
        <v>601</v>
      </c>
      <c r="AL228" s="680"/>
      <c r="AM228" s="680"/>
      <c r="AN228" s="680"/>
      <c r="AO228" s="680"/>
      <c r="AP228" s="680"/>
      <c r="AQ228" s="680"/>
      <c r="AR228" s="680"/>
      <c r="AS228" s="680"/>
      <c r="AT228" s="680"/>
      <c r="AU228" s="680"/>
      <c r="AV228" s="680"/>
      <c r="AW228" s="680"/>
      <c r="AX228" s="680"/>
      <c r="AY228" s="680"/>
      <c r="AZ228" s="680"/>
      <c r="BA228" s="129"/>
    </row>
    <row r="229" spans="1:53" s="48" customFormat="1" ht="18" customHeight="1" x14ac:dyDescent="0.25">
      <c r="A229" s="98"/>
      <c r="B229" s="126"/>
      <c r="C229" s="829" t="s">
        <v>63</v>
      </c>
      <c r="D229" s="829"/>
      <c r="E229" s="829"/>
      <c r="F229" s="829"/>
      <c r="G229" s="829"/>
      <c r="H229" s="829"/>
      <c r="I229" s="126"/>
      <c r="J229" s="826" t="s">
        <v>64</v>
      </c>
      <c r="K229" s="826"/>
      <c r="L229" s="826"/>
      <c r="M229" s="826"/>
      <c r="N229" s="826"/>
      <c r="O229" s="826"/>
      <c r="P229" s="826"/>
      <c r="Q229" s="826"/>
      <c r="R229" s="826"/>
      <c r="S229" s="826"/>
      <c r="T229" s="826"/>
      <c r="U229" s="826"/>
      <c r="V229" s="826"/>
      <c r="W229" s="826"/>
      <c r="X229" s="826"/>
      <c r="Y229" s="826"/>
      <c r="Z229" s="127"/>
      <c r="AA229" s="127"/>
      <c r="AB229" s="826" t="s">
        <v>65</v>
      </c>
      <c r="AC229" s="826"/>
      <c r="AD229" s="826"/>
      <c r="AE229" s="826"/>
      <c r="AF229" s="826"/>
      <c r="AG229" s="826"/>
      <c r="AH229" s="826"/>
      <c r="AI229" s="128"/>
      <c r="AJ229" s="128"/>
      <c r="AK229" s="826" t="s">
        <v>66</v>
      </c>
      <c r="AL229" s="826"/>
      <c r="AM229" s="826"/>
      <c r="AN229" s="826"/>
      <c r="AO229" s="826"/>
      <c r="AP229" s="826"/>
      <c r="AQ229" s="826"/>
      <c r="AR229" s="826"/>
      <c r="AS229" s="826"/>
      <c r="AT229" s="826"/>
      <c r="AU229" s="826"/>
      <c r="AV229" s="826"/>
      <c r="AW229" s="826"/>
      <c r="AX229" s="826"/>
      <c r="AY229" s="826"/>
      <c r="AZ229" s="826"/>
      <c r="BA229" s="129"/>
    </row>
    <row r="230" spans="1:53" s="48" customFormat="1" ht="18" customHeight="1" x14ac:dyDescent="0.25">
      <c r="A230" s="98"/>
      <c r="B230" s="126"/>
      <c r="C230" s="126"/>
      <c r="D230" s="126"/>
      <c r="E230" s="126"/>
      <c r="F230" s="126"/>
      <c r="G230" s="126"/>
      <c r="H230" s="126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8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9"/>
    </row>
    <row r="231" spans="1:53" s="48" customFormat="1" ht="18" customHeight="1" x14ac:dyDescent="0.25">
      <c r="A231" s="129"/>
      <c r="B231" s="126"/>
      <c r="C231" s="829" t="s">
        <v>67</v>
      </c>
      <c r="D231" s="829"/>
      <c r="E231" s="829"/>
      <c r="F231" s="829"/>
      <c r="G231" s="829"/>
      <c r="H231" s="829"/>
      <c r="I231" s="126"/>
      <c r="J231" s="830" t="s">
        <v>600</v>
      </c>
      <c r="K231" s="830"/>
      <c r="L231" s="830"/>
      <c r="M231" s="830"/>
      <c r="N231" s="830"/>
      <c r="O231" s="830"/>
      <c r="P231" s="830"/>
      <c r="Q231" s="830"/>
      <c r="R231" s="830"/>
      <c r="S231" s="830"/>
      <c r="T231" s="830"/>
      <c r="U231" s="830"/>
      <c r="V231" s="830"/>
      <c r="W231" s="830"/>
      <c r="X231" s="830"/>
      <c r="Y231" s="830"/>
      <c r="Z231" s="127"/>
      <c r="AA231" s="127"/>
      <c r="AB231" s="830" t="s">
        <v>602</v>
      </c>
      <c r="AC231" s="830"/>
      <c r="AD231" s="830"/>
      <c r="AE231" s="830"/>
      <c r="AF231" s="830"/>
      <c r="AG231" s="830"/>
      <c r="AH231" s="830"/>
      <c r="AI231" s="830"/>
      <c r="AJ231" s="830"/>
      <c r="AK231" s="830"/>
      <c r="AL231" s="830"/>
      <c r="AM231" s="830"/>
      <c r="AN231" s="830"/>
      <c r="AO231" s="128"/>
      <c r="AP231" s="128"/>
      <c r="AQ231" s="831" t="s">
        <v>603</v>
      </c>
      <c r="AR231" s="831"/>
      <c r="AS231" s="831"/>
      <c r="AT231" s="831"/>
      <c r="AU231" s="831"/>
      <c r="AV231" s="831"/>
      <c r="AW231" s="831"/>
      <c r="AX231" s="831"/>
      <c r="AY231" s="831"/>
      <c r="AZ231" s="831"/>
      <c r="BA231" s="129"/>
    </row>
    <row r="232" spans="1:53" s="48" customFormat="1" ht="18" customHeight="1" x14ac:dyDescent="0.25">
      <c r="A232" s="129"/>
      <c r="B232" s="126"/>
      <c r="C232" s="825"/>
      <c r="D232" s="825"/>
      <c r="E232" s="825"/>
      <c r="F232" s="825"/>
      <c r="G232" s="825"/>
      <c r="H232" s="825"/>
      <c r="I232" s="126"/>
      <c r="J232" s="826" t="s">
        <v>64</v>
      </c>
      <c r="K232" s="826"/>
      <c r="L232" s="826"/>
      <c r="M232" s="826"/>
      <c r="N232" s="826"/>
      <c r="O232" s="826"/>
      <c r="P232" s="826"/>
      <c r="Q232" s="826"/>
      <c r="R232" s="826"/>
      <c r="S232" s="826"/>
      <c r="T232" s="826"/>
      <c r="U232" s="826"/>
      <c r="V232" s="826"/>
      <c r="W232" s="826"/>
      <c r="X232" s="826"/>
      <c r="Y232" s="826"/>
      <c r="Z232" s="127"/>
      <c r="AA232" s="127"/>
      <c r="AB232" s="826" t="s">
        <v>68</v>
      </c>
      <c r="AC232" s="826"/>
      <c r="AD232" s="826"/>
      <c r="AE232" s="826"/>
      <c r="AF232" s="826"/>
      <c r="AG232" s="826"/>
      <c r="AH232" s="826"/>
      <c r="AI232" s="826"/>
      <c r="AJ232" s="826"/>
      <c r="AK232" s="826"/>
      <c r="AL232" s="826"/>
      <c r="AM232" s="826"/>
      <c r="AN232" s="826"/>
      <c r="AO232" s="128"/>
      <c r="AP232" s="128"/>
      <c r="AQ232" s="826" t="s">
        <v>69</v>
      </c>
      <c r="AR232" s="826"/>
      <c r="AS232" s="826"/>
      <c r="AT232" s="826"/>
      <c r="AU232" s="826"/>
      <c r="AV232" s="826"/>
      <c r="AW232" s="826"/>
      <c r="AX232" s="826"/>
      <c r="AY232" s="826"/>
      <c r="AZ232" s="826"/>
      <c r="BA232" s="129"/>
    </row>
    <row r="233" spans="1:53" s="48" customFormat="1" ht="18" customHeight="1" x14ac:dyDescent="0.25">
      <c r="A233" s="129"/>
      <c r="B233" s="126"/>
      <c r="C233" s="126"/>
      <c r="D233" s="126"/>
      <c r="E233" s="126"/>
      <c r="F233" s="126"/>
      <c r="G233" s="126"/>
      <c r="H233" s="126"/>
      <c r="I233" s="126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26"/>
      <c r="AA233" s="126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98"/>
      <c r="AP233" s="98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29"/>
    </row>
    <row r="234" spans="1:53" s="48" customFormat="1" ht="18" customHeight="1" x14ac:dyDescent="0.25">
      <c r="A234" s="129"/>
      <c r="B234" s="98"/>
      <c r="C234" s="131" t="s">
        <v>70</v>
      </c>
      <c r="D234" s="827"/>
      <c r="E234" s="827"/>
      <c r="F234" s="126" t="s">
        <v>70</v>
      </c>
      <c r="G234" s="132"/>
      <c r="H234" s="827" t="s">
        <v>801</v>
      </c>
      <c r="I234" s="827"/>
      <c r="J234" s="827"/>
      <c r="K234" s="827"/>
      <c r="L234" s="827"/>
      <c r="M234" s="827"/>
      <c r="N234" s="133"/>
      <c r="O234" s="134"/>
      <c r="P234" s="135">
        <v>20</v>
      </c>
      <c r="Q234" s="828">
        <v>24</v>
      </c>
      <c r="R234" s="828"/>
      <c r="S234" s="126" t="s">
        <v>71</v>
      </c>
      <c r="T234" s="133"/>
      <c r="U234" s="133"/>
      <c r="V234" s="133"/>
      <c r="W234" s="133"/>
      <c r="X234" s="98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98"/>
      <c r="AW234" s="98"/>
      <c r="AX234" s="98"/>
      <c r="AY234" s="98"/>
      <c r="AZ234" s="98"/>
      <c r="BA234" s="98"/>
    </row>
    <row r="235" spans="1:53" s="43" customFormat="1" ht="18" customHeight="1" x14ac:dyDescent="0.25">
      <c r="A235" s="129"/>
      <c r="B235" s="98"/>
      <c r="C235" s="98"/>
      <c r="D235" s="698"/>
      <c r="E235" s="698"/>
      <c r="F235" s="98"/>
      <c r="G235" s="98"/>
      <c r="H235" s="698"/>
      <c r="I235" s="698"/>
      <c r="J235" s="698"/>
      <c r="K235" s="698"/>
      <c r="L235" s="698"/>
      <c r="M235" s="698"/>
      <c r="N235" s="98"/>
      <c r="O235" s="98"/>
      <c r="P235" s="98"/>
      <c r="Q235" s="698"/>
      <c r="R235" s="6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</row>
  </sheetData>
  <mergeCells count="1530">
    <mergeCell ref="A7:O7"/>
    <mergeCell ref="P7:AZ7"/>
    <mergeCell ref="P8:AZ8"/>
    <mergeCell ref="B24:AZ24"/>
    <mergeCell ref="AS16:AZ16"/>
    <mergeCell ref="B17:Y17"/>
    <mergeCell ref="Z17:AB17"/>
    <mergeCell ref="AC17:AJ17"/>
    <mergeCell ref="AK17:AR17"/>
    <mergeCell ref="AS17:AZ1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AS18:AZ18"/>
    <mergeCell ref="Z18:AB18"/>
    <mergeCell ref="AC18:AJ18"/>
    <mergeCell ref="AK18:AR18"/>
    <mergeCell ref="AC123:AJ123"/>
    <mergeCell ref="AK123:AR123"/>
    <mergeCell ref="AS123:AZ123"/>
    <mergeCell ref="AS79:AZ79"/>
    <mergeCell ref="AC80:AJ80"/>
    <mergeCell ref="AK80:AR80"/>
    <mergeCell ref="AS80:AZ80"/>
    <mergeCell ref="AC81:AJ81"/>
    <mergeCell ref="AK81:AR81"/>
    <mergeCell ref="AS81:AZ81"/>
    <mergeCell ref="AC117:AJ118"/>
    <mergeCell ref="AK117:AR118"/>
    <mergeCell ref="AS117:AZ118"/>
    <mergeCell ref="AC119:AJ119"/>
    <mergeCell ref="AK119:AR119"/>
    <mergeCell ref="AS119:AZ119"/>
    <mergeCell ref="AC120:AJ120"/>
    <mergeCell ref="AK120:AR120"/>
    <mergeCell ref="AS120:AZ120"/>
    <mergeCell ref="AC121:AJ121"/>
    <mergeCell ref="AK121:AR121"/>
    <mergeCell ref="AS121:AZ121"/>
    <mergeCell ref="AS98:AV98"/>
    <mergeCell ref="AC122:AJ122"/>
    <mergeCell ref="AK122:AR122"/>
    <mergeCell ref="AS122:AZ122"/>
    <mergeCell ref="AS99:AV99"/>
    <mergeCell ref="AW99:AZ99"/>
    <mergeCell ref="AP99:AR99"/>
    <mergeCell ref="AS101:AV101"/>
    <mergeCell ref="AW101:AZ101"/>
    <mergeCell ref="AP101:AR101"/>
    <mergeCell ref="B41:BF41"/>
    <mergeCell ref="B39:Y39"/>
    <mergeCell ref="Z39:AB39"/>
    <mergeCell ref="B34:Y34"/>
    <mergeCell ref="Z34:AB34"/>
    <mergeCell ref="B33:Y33"/>
    <mergeCell ref="Z33:AB33"/>
    <mergeCell ref="AC33:AJ33"/>
    <mergeCell ref="AK33:AR33"/>
    <mergeCell ref="AS33:AZ33"/>
    <mergeCell ref="AC34:AJ34"/>
    <mergeCell ref="AK34:AR34"/>
    <mergeCell ref="AS34:AZ34"/>
    <mergeCell ref="AC39:AJ39"/>
    <mergeCell ref="AW98:AZ98"/>
    <mergeCell ref="AM98:AO98"/>
    <mergeCell ref="AP98:AR98"/>
    <mergeCell ref="AI96:AL97"/>
    <mergeCell ref="AM96:AO97"/>
    <mergeCell ref="AP96:AR97"/>
    <mergeCell ref="AW89:AZ89"/>
    <mergeCell ref="AS88:AV88"/>
    <mergeCell ref="AK39:AR39"/>
    <mergeCell ref="AS39:AZ39"/>
    <mergeCell ref="AG47:AI47"/>
    <mergeCell ref="AJ47:AL47"/>
    <mergeCell ref="AM47:AO47"/>
    <mergeCell ref="AP47:AQ47"/>
    <mergeCell ref="AP44:AW44"/>
    <mergeCell ref="AX46:AZ46"/>
    <mergeCell ref="B47:F47"/>
    <mergeCell ref="G47:I47"/>
    <mergeCell ref="A1:AZ1"/>
    <mergeCell ref="L3:AZ3"/>
    <mergeCell ref="L4:AZ4"/>
    <mergeCell ref="L5:AZ5"/>
    <mergeCell ref="B15:Y15"/>
    <mergeCell ref="Z15:AB15"/>
    <mergeCell ref="B10:AS10"/>
    <mergeCell ref="B12:Y14"/>
    <mergeCell ref="Z12:AB14"/>
    <mergeCell ref="AC12:AZ12"/>
    <mergeCell ref="AC13:AJ14"/>
    <mergeCell ref="AK13:AR14"/>
    <mergeCell ref="AS13:AZ14"/>
    <mergeCell ref="AC15:AJ15"/>
    <mergeCell ref="AK15:AR15"/>
    <mergeCell ref="AS15:AZ15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A3:K3"/>
    <mergeCell ref="B18:Y18"/>
    <mergeCell ref="B16:Y16"/>
    <mergeCell ref="Z16:AB16"/>
    <mergeCell ref="AC16:AJ16"/>
    <mergeCell ref="AK16:AR16"/>
    <mergeCell ref="B32:Y32"/>
    <mergeCell ref="Z32:AB32"/>
    <mergeCell ref="B31:Y31"/>
    <mergeCell ref="Z31:AB31"/>
    <mergeCell ref="B26:AZ26"/>
    <mergeCell ref="B28:Y30"/>
    <mergeCell ref="Z28:AB30"/>
    <mergeCell ref="AC28:AZ28"/>
    <mergeCell ref="AC29:AJ30"/>
    <mergeCell ref="AK29:AR30"/>
    <mergeCell ref="AS29:AZ30"/>
    <mergeCell ref="AC31:AJ31"/>
    <mergeCell ref="AS31:AZ31"/>
    <mergeCell ref="AC32:AJ32"/>
    <mergeCell ref="AK32:AR32"/>
    <mergeCell ref="AS32:AZ32"/>
    <mergeCell ref="AK31:AR31"/>
    <mergeCell ref="AD44:AI44"/>
    <mergeCell ref="AJ44:AO44"/>
    <mergeCell ref="J47:M47"/>
    <mergeCell ref="AG46:AI46"/>
    <mergeCell ref="AJ46:AL46"/>
    <mergeCell ref="AM46:AO46"/>
    <mergeCell ref="AP46:AQ46"/>
    <mergeCell ref="J46:M46"/>
    <mergeCell ref="B42:BF42"/>
    <mergeCell ref="AM45:AO45"/>
    <mergeCell ref="B44:F45"/>
    <mergeCell ref="G44:I45"/>
    <mergeCell ref="J44:M45"/>
    <mergeCell ref="N44:Q45"/>
    <mergeCell ref="AP45:AQ45"/>
    <mergeCell ref="AR45:AT45"/>
    <mergeCell ref="AU45:AW45"/>
    <mergeCell ref="B46:F46"/>
    <mergeCell ref="G46:I46"/>
    <mergeCell ref="N46:Q46"/>
    <mergeCell ref="R46:U46"/>
    <mergeCell ref="V46:Y46"/>
    <mergeCell ref="AX44:AZ45"/>
    <mergeCell ref="AD45:AF45"/>
    <mergeCell ref="AG45:AI45"/>
    <mergeCell ref="AJ45:AL45"/>
    <mergeCell ref="R44:U45"/>
    <mergeCell ref="AR46:AT46"/>
    <mergeCell ref="AU46:AW46"/>
    <mergeCell ref="N47:Q47"/>
    <mergeCell ref="R47:U47"/>
    <mergeCell ref="Z46:AC46"/>
    <mergeCell ref="B86:F87"/>
    <mergeCell ref="G86:I87"/>
    <mergeCell ref="J86:M87"/>
    <mergeCell ref="J90:M90"/>
    <mergeCell ref="N90:Q90"/>
    <mergeCell ref="Z88:AD88"/>
    <mergeCell ref="AE88:AH88"/>
    <mergeCell ref="AI88:AL88"/>
    <mergeCell ref="AM88:AO88"/>
    <mergeCell ref="J64:M65"/>
    <mergeCell ref="N64:Q65"/>
    <mergeCell ref="R64:U65"/>
    <mergeCell ref="AJ58:AL58"/>
    <mergeCell ref="AM58:AO58"/>
    <mergeCell ref="AP58:AQ58"/>
    <mergeCell ref="V57:Y57"/>
    <mergeCell ref="Z57:AC57"/>
    <mergeCell ref="AD57:AF57"/>
    <mergeCell ref="AG57:AI57"/>
    <mergeCell ref="AJ57:AL57"/>
    <mergeCell ref="AD58:AF58"/>
    <mergeCell ref="AG58:AI58"/>
    <mergeCell ref="B81:Y81"/>
    <mergeCell ref="Z81:AB81"/>
    <mergeCell ref="B83:BF83"/>
    <mergeCell ref="N86:Q87"/>
    <mergeCell ref="R86:U87"/>
    <mergeCell ref="V86:Y87"/>
    <mergeCell ref="AW90:AZ90"/>
    <mergeCell ref="AS90:AV90"/>
    <mergeCell ref="N70:Q70"/>
    <mergeCell ref="R70:U70"/>
    <mergeCell ref="V70:Y70"/>
    <mergeCell ref="Z70:AC70"/>
    <mergeCell ref="AD70:AF70"/>
    <mergeCell ref="AD69:AF69"/>
    <mergeCell ref="AG69:AI69"/>
    <mergeCell ref="AJ69:AL69"/>
    <mergeCell ref="B84:BF84"/>
    <mergeCell ref="AX58:AZ58"/>
    <mergeCell ref="B59:F59"/>
    <mergeCell ref="G59:I59"/>
    <mergeCell ref="J59:M59"/>
    <mergeCell ref="N59:Q59"/>
    <mergeCell ref="R59:U59"/>
    <mergeCell ref="V59:Y59"/>
    <mergeCell ref="Z59:AC59"/>
    <mergeCell ref="AD59:AF59"/>
    <mergeCell ref="B58:F58"/>
    <mergeCell ref="G58:I58"/>
    <mergeCell ref="N58:Q58"/>
    <mergeCell ref="R58:U58"/>
    <mergeCell ref="V58:Y58"/>
    <mergeCell ref="Z58:AC58"/>
    <mergeCell ref="AX64:AZ65"/>
    <mergeCell ref="AD65:AF65"/>
    <mergeCell ref="AG65:AI65"/>
    <mergeCell ref="AJ65:AL65"/>
    <mergeCell ref="AM65:AO65"/>
    <mergeCell ref="AP65:AQ65"/>
    <mergeCell ref="AR65:AT65"/>
    <mergeCell ref="AU65:AW65"/>
    <mergeCell ref="AJ60:AL60"/>
    <mergeCell ref="AM60:AO60"/>
    <mergeCell ref="AM89:AO89"/>
    <mergeCell ref="AP89:AR89"/>
    <mergeCell ref="AS89:AV89"/>
    <mergeCell ref="B62:BF62"/>
    <mergeCell ref="B64:F65"/>
    <mergeCell ref="AJ56:AL56"/>
    <mergeCell ref="AM57:AO57"/>
    <mergeCell ref="AD64:AI64"/>
    <mergeCell ref="AJ64:AO64"/>
    <mergeCell ref="G64:I65"/>
    <mergeCell ref="AG56:AI56"/>
    <mergeCell ref="AP57:AQ57"/>
    <mergeCell ref="B88:F88"/>
    <mergeCell ref="G88:I88"/>
    <mergeCell ref="J88:M88"/>
    <mergeCell ref="N88:Q88"/>
    <mergeCell ref="AW86:AZ87"/>
    <mergeCell ref="Z86:AD87"/>
    <mergeCell ref="AE86:AH87"/>
    <mergeCell ref="AI86:AL87"/>
    <mergeCell ref="AM86:AO87"/>
    <mergeCell ref="AP86:AR87"/>
    <mergeCell ref="AS86:AV87"/>
    <mergeCell ref="AP88:AR88"/>
    <mergeCell ref="AR58:AT58"/>
    <mergeCell ref="J58:M58"/>
    <mergeCell ref="AP64:AW64"/>
    <mergeCell ref="AU58:AW58"/>
    <mergeCell ref="AP67:AQ67"/>
    <mergeCell ref="AR67:AT67"/>
    <mergeCell ref="AU67:AW67"/>
    <mergeCell ref="J70:M70"/>
    <mergeCell ref="B99:F99"/>
    <mergeCell ref="G99:I99"/>
    <mergeCell ref="J99:M99"/>
    <mergeCell ref="N99:Q99"/>
    <mergeCell ref="R101:U101"/>
    <mergeCell ref="V101:Y101"/>
    <mergeCell ref="Z101:AD101"/>
    <mergeCell ref="AE101:AH101"/>
    <mergeCell ref="AI101:AL101"/>
    <mergeCell ref="AM101:AO101"/>
    <mergeCell ref="R100:U100"/>
    <mergeCell ref="V100:Y100"/>
    <mergeCell ref="Z100:AD100"/>
    <mergeCell ref="AE100:AH100"/>
    <mergeCell ref="AI100:AL100"/>
    <mergeCell ref="R99:U99"/>
    <mergeCell ref="V99:Y99"/>
    <mergeCell ref="Z99:AD99"/>
    <mergeCell ref="AE99:AH99"/>
    <mergeCell ref="AI99:AL99"/>
    <mergeCell ref="AM99:AO99"/>
    <mergeCell ref="B101:F101"/>
    <mergeCell ref="G101:I101"/>
    <mergeCell ref="J101:M101"/>
    <mergeCell ref="N101:Q101"/>
    <mergeCell ref="AS100:AV100"/>
    <mergeCell ref="AW100:AZ100"/>
    <mergeCell ref="Z106:AD107"/>
    <mergeCell ref="AE106:AH107"/>
    <mergeCell ref="Z102:AD102"/>
    <mergeCell ref="AE102:AH102"/>
    <mergeCell ref="AI102:AL102"/>
    <mergeCell ref="AM102:AO102"/>
    <mergeCell ref="AP102:AR102"/>
    <mergeCell ref="AS102:AV102"/>
    <mergeCell ref="B102:F102"/>
    <mergeCell ref="G102:I102"/>
    <mergeCell ref="J102:M102"/>
    <mergeCell ref="N102:Q102"/>
    <mergeCell ref="R102:U102"/>
    <mergeCell ref="V102:Y102"/>
    <mergeCell ref="AI106:AL107"/>
    <mergeCell ref="AM106:AO107"/>
    <mergeCell ref="AP106:AR107"/>
    <mergeCell ref="AU49:AW49"/>
    <mergeCell ref="AX49:AZ49"/>
    <mergeCell ref="B50:F50"/>
    <mergeCell ref="G50:I50"/>
    <mergeCell ref="J50:M50"/>
    <mergeCell ref="N50:Q50"/>
    <mergeCell ref="R50:U50"/>
    <mergeCell ref="V50:Y50"/>
    <mergeCell ref="Z50:AC50"/>
    <mergeCell ref="AR48:AT48"/>
    <mergeCell ref="AU48:AW48"/>
    <mergeCell ref="AX48:AZ48"/>
    <mergeCell ref="B49:F49"/>
    <mergeCell ref="R48:U48"/>
    <mergeCell ref="V48:Y48"/>
    <mergeCell ref="Z48:AC48"/>
    <mergeCell ref="AD48:AF48"/>
    <mergeCell ref="AG49:AI49"/>
    <mergeCell ref="AJ49:AL49"/>
    <mergeCell ref="AM49:AO49"/>
    <mergeCell ref="AG48:AI48"/>
    <mergeCell ref="AJ48:AL48"/>
    <mergeCell ref="AM48:AO48"/>
    <mergeCell ref="AU50:AW50"/>
    <mergeCell ref="B123:Y123"/>
    <mergeCell ref="Z123:AB123"/>
    <mergeCell ref="B120:Y120"/>
    <mergeCell ref="Z120:AB120"/>
    <mergeCell ref="B125:BF125"/>
    <mergeCell ref="AR47:AT47"/>
    <mergeCell ref="AU47:AW47"/>
    <mergeCell ref="AX47:AZ47"/>
    <mergeCell ref="AP100:AR100"/>
    <mergeCell ref="B100:F100"/>
    <mergeCell ref="G100:I100"/>
    <mergeCell ref="J100:M100"/>
    <mergeCell ref="N100:Q100"/>
    <mergeCell ref="AM100:AO100"/>
    <mergeCell ref="AW102:AZ102"/>
    <mergeCell ref="B104:BF104"/>
    <mergeCell ref="B106:F107"/>
    <mergeCell ref="G106:I107"/>
    <mergeCell ref="J106:M107"/>
    <mergeCell ref="N106:Q107"/>
    <mergeCell ref="R106:U107"/>
    <mergeCell ref="V106:Y107"/>
    <mergeCell ref="AP48:AQ48"/>
    <mergeCell ref="J48:M48"/>
    <mergeCell ref="AP49:AQ49"/>
    <mergeCell ref="J49:M49"/>
    <mergeCell ref="AX57:AZ57"/>
    <mergeCell ref="AX56:AZ56"/>
    <mergeCell ref="B57:F57"/>
    <mergeCell ref="G57:I57"/>
    <mergeCell ref="N57:Q57"/>
    <mergeCell ref="R57:U57"/>
    <mergeCell ref="AD46:AF46"/>
    <mergeCell ref="V44:Y45"/>
    <mergeCell ref="Z44:AC45"/>
    <mergeCell ref="AX50:AZ50"/>
    <mergeCell ref="B52:BF52"/>
    <mergeCell ref="B54:F55"/>
    <mergeCell ref="G54:I55"/>
    <mergeCell ref="J54:M55"/>
    <mergeCell ref="N54:Q55"/>
    <mergeCell ref="R54:U55"/>
    <mergeCell ref="V54:Y55"/>
    <mergeCell ref="Z54:AC55"/>
    <mergeCell ref="AD50:AF50"/>
    <mergeCell ref="AG50:AI50"/>
    <mergeCell ref="AJ50:AL50"/>
    <mergeCell ref="AM50:AO50"/>
    <mergeCell ref="AP50:AQ50"/>
    <mergeCell ref="AR50:AT50"/>
    <mergeCell ref="G49:I49"/>
    <mergeCell ref="N49:Q49"/>
    <mergeCell ref="R49:U49"/>
    <mergeCell ref="V49:Y49"/>
    <mergeCell ref="Z49:AC49"/>
    <mergeCell ref="AD49:AF49"/>
    <mergeCell ref="B48:F48"/>
    <mergeCell ref="G48:I48"/>
    <mergeCell ref="N48:Q48"/>
    <mergeCell ref="V47:Y47"/>
    <mergeCell ref="Z47:AC47"/>
    <mergeCell ref="AD47:AF47"/>
    <mergeCell ref="AR49:AT49"/>
    <mergeCell ref="AU55:AW55"/>
    <mergeCell ref="B56:F56"/>
    <mergeCell ref="G56:I56"/>
    <mergeCell ref="N56:Q56"/>
    <mergeCell ref="R56:U56"/>
    <mergeCell ref="V56:Y56"/>
    <mergeCell ref="AR56:AT56"/>
    <mergeCell ref="AU56:AW56"/>
    <mergeCell ref="J56:M56"/>
    <mergeCell ref="AX54:AZ55"/>
    <mergeCell ref="AD55:AF55"/>
    <mergeCell ref="AD54:AI54"/>
    <mergeCell ref="AJ54:AO54"/>
    <mergeCell ref="AP54:AW54"/>
    <mergeCell ref="AU57:AW57"/>
    <mergeCell ref="AG55:AI55"/>
    <mergeCell ref="AJ55:AL55"/>
    <mergeCell ref="AM55:AO55"/>
    <mergeCell ref="AP55:AQ55"/>
    <mergeCell ref="AR55:AT55"/>
    <mergeCell ref="AP56:AQ56"/>
    <mergeCell ref="Z56:AC56"/>
    <mergeCell ref="AR57:AT57"/>
    <mergeCell ref="J57:M57"/>
    <mergeCell ref="AM56:AO56"/>
    <mergeCell ref="AD56:AF56"/>
    <mergeCell ref="AP60:AQ60"/>
    <mergeCell ref="AR60:AT60"/>
    <mergeCell ref="AU60:AW60"/>
    <mergeCell ref="AX60:AZ60"/>
    <mergeCell ref="AX59:AZ59"/>
    <mergeCell ref="B60:F60"/>
    <mergeCell ref="G60:I60"/>
    <mergeCell ref="J60:M60"/>
    <mergeCell ref="N60:Q60"/>
    <mergeCell ref="R60:U60"/>
    <mergeCell ref="V60:Y60"/>
    <mergeCell ref="Z60:AC60"/>
    <mergeCell ref="AD60:AF60"/>
    <mergeCell ref="AG60:AI60"/>
    <mergeCell ref="AG59:AI59"/>
    <mergeCell ref="AJ59:AL59"/>
    <mergeCell ref="AM59:AO59"/>
    <mergeCell ref="AP59:AQ59"/>
    <mergeCell ref="AR59:AT59"/>
    <mergeCell ref="AU59:AW59"/>
    <mergeCell ref="V64:Y65"/>
    <mergeCell ref="Z64:AC65"/>
    <mergeCell ref="AX67:AZ67"/>
    <mergeCell ref="B67:F67"/>
    <mergeCell ref="G67:I67"/>
    <mergeCell ref="N67:Q67"/>
    <mergeCell ref="R67:U67"/>
    <mergeCell ref="V67:Y67"/>
    <mergeCell ref="Z67:AC67"/>
    <mergeCell ref="AJ66:AL66"/>
    <mergeCell ref="AM66:AO66"/>
    <mergeCell ref="AP66:AQ66"/>
    <mergeCell ref="AR66:AT66"/>
    <mergeCell ref="AU66:AW66"/>
    <mergeCell ref="AX66:AZ66"/>
    <mergeCell ref="AD67:AF67"/>
    <mergeCell ref="AG67:AI67"/>
    <mergeCell ref="AJ67:AL67"/>
    <mergeCell ref="AM67:AO67"/>
    <mergeCell ref="J67:M67"/>
    <mergeCell ref="V66:Y66"/>
    <mergeCell ref="Z66:AC66"/>
    <mergeCell ref="AD66:AF66"/>
    <mergeCell ref="AG66:AI66"/>
    <mergeCell ref="J66:M66"/>
    <mergeCell ref="B66:F66"/>
    <mergeCell ref="G66:I66"/>
    <mergeCell ref="N66:Q66"/>
    <mergeCell ref="R66:U66"/>
    <mergeCell ref="AR68:AT68"/>
    <mergeCell ref="AU68:AW68"/>
    <mergeCell ref="AX68:AZ68"/>
    <mergeCell ref="B69:F69"/>
    <mergeCell ref="G69:I69"/>
    <mergeCell ref="J69:M69"/>
    <mergeCell ref="N69:Q69"/>
    <mergeCell ref="R69:U69"/>
    <mergeCell ref="V69:Y69"/>
    <mergeCell ref="Z69:AC69"/>
    <mergeCell ref="Z68:AC68"/>
    <mergeCell ref="AD68:AF68"/>
    <mergeCell ref="AG68:AI68"/>
    <mergeCell ref="AJ68:AL68"/>
    <mergeCell ref="AM68:AO68"/>
    <mergeCell ref="AP68:AQ68"/>
    <mergeCell ref="B68:F68"/>
    <mergeCell ref="G68:I68"/>
    <mergeCell ref="J68:M68"/>
    <mergeCell ref="N68:Q68"/>
    <mergeCell ref="R68:U68"/>
    <mergeCell ref="V68:Y68"/>
    <mergeCell ref="AU69:AW69"/>
    <mergeCell ref="AX69:AZ69"/>
    <mergeCell ref="AP69:AQ69"/>
    <mergeCell ref="AR69:AT69"/>
    <mergeCell ref="AM69:AO69"/>
    <mergeCell ref="AR70:AT70"/>
    <mergeCell ref="AU70:AW70"/>
    <mergeCell ref="AC75:AJ76"/>
    <mergeCell ref="AK75:AR76"/>
    <mergeCell ref="AS75:AZ76"/>
    <mergeCell ref="AC77:AJ77"/>
    <mergeCell ref="AK77:AR77"/>
    <mergeCell ref="AS77:AZ77"/>
    <mergeCell ref="AC78:AJ78"/>
    <mergeCell ref="AK78:AR78"/>
    <mergeCell ref="AS78:AZ78"/>
    <mergeCell ref="AC79:AJ79"/>
    <mergeCell ref="AK79:AR79"/>
    <mergeCell ref="B74:Y76"/>
    <mergeCell ref="Z74:AB76"/>
    <mergeCell ref="AC74:AZ74"/>
    <mergeCell ref="B80:Y80"/>
    <mergeCell ref="Z80:AB80"/>
    <mergeCell ref="AX70:AZ70"/>
    <mergeCell ref="B72:AZ72"/>
    <mergeCell ref="AG70:AI70"/>
    <mergeCell ref="AJ70:AL70"/>
    <mergeCell ref="AM70:AO70"/>
    <mergeCell ref="AP70:AQ70"/>
    <mergeCell ref="B70:F70"/>
    <mergeCell ref="G70:I70"/>
    <mergeCell ref="B78:Y78"/>
    <mergeCell ref="Z78:AB78"/>
    <mergeCell ref="B77:Y77"/>
    <mergeCell ref="Z77:AB77"/>
    <mergeCell ref="B79:Y79"/>
    <mergeCell ref="Z79:AB79"/>
    <mergeCell ref="B91:F91"/>
    <mergeCell ref="G91:I91"/>
    <mergeCell ref="J91:M91"/>
    <mergeCell ref="N91:Q91"/>
    <mergeCell ref="R91:U91"/>
    <mergeCell ref="V91:Y91"/>
    <mergeCell ref="Z91:AD91"/>
    <mergeCell ref="AE91:AH91"/>
    <mergeCell ref="AI91:AL91"/>
    <mergeCell ref="R90:U90"/>
    <mergeCell ref="V90:Y90"/>
    <mergeCell ref="Z90:AD90"/>
    <mergeCell ref="AE90:AH90"/>
    <mergeCell ref="AI90:AL90"/>
    <mergeCell ref="AM90:AO90"/>
    <mergeCell ref="AW88:AZ88"/>
    <mergeCell ref="B89:F89"/>
    <mergeCell ref="G89:I89"/>
    <mergeCell ref="J89:M89"/>
    <mergeCell ref="N89:Q89"/>
    <mergeCell ref="R89:U89"/>
    <mergeCell ref="V89:Y89"/>
    <mergeCell ref="Z89:AD89"/>
    <mergeCell ref="AE89:AH89"/>
    <mergeCell ref="AI89:AL89"/>
    <mergeCell ref="R88:U88"/>
    <mergeCell ref="V88:Y88"/>
    <mergeCell ref="AM91:AO91"/>
    <mergeCell ref="AP91:AR91"/>
    <mergeCell ref="AS91:AV91"/>
    <mergeCell ref="AW91:AZ91"/>
    <mergeCell ref="AP90:AR90"/>
    <mergeCell ref="G98:I98"/>
    <mergeCell ref="J98:M98"/>
    <mergeCell ref="N98:Q98"/>
    <mergeCell ref="R98:U98"/>
    <mergeCell ref="V98:Y98"/>
    <mergeCell ref="Z98:AD98"/>
    <mergeCell ref="AE98:AH98"/>
    <mergeCell ref="AI98:AL98"/>
    <mergeCell ref="AW92:AZ92"/>
    <mergeCell ref="B94:BF94"/>
    <mergeCell ref="B96:F97"/>
    <mergeCell ref="G96:I97"/>
    <mergeCell ref="J96:M97"/>
    <mergeCell ref="N96:Q97"/>
    <mergeCell ref="R96:U97"/>
    <mergeCell ref="V96:Y97"/>
    <mergeCell ref="Z96:AD97"/>
    <mergeCell ref="AS96:AV97"/>
    <mergeCell ref="AE96:AH97"/>
    <mergeCell ref="Z92:AD92"/>
    <mergeCell ref="AE92:AH92"/>
    <mergeCell ref="AI92:AL92"/>
    <mergeCell ref="AM92:AO92"/>
    <mergeCell ref="AP92:AR92"/>
    <mergeCell ref="AS92:AV92"/>
    <mergeCell ref="B92:F92"/>
    <mergeCell ref="G92:I92"/>
    <mergeCell ref="J92:M92"/>
    <mergeCell ref="N92:Q92"/>
    <mergeCell ref="R92:U92"/>
    <mergeCell ref="V92:Y92"/>
    <mergeCell ref="B90:F90"/>
    <mergeCell ref="G90:I90"/>
    <mergeCell ref="AS106:AV107"/>
    <mergeCell ref="AW108:AZ108"/>
    <mergeCell ref="B109:F109"/>
    <mergeCell ref="G109:I109"/>
    <mergeCell ref="J109:M109"/>
    <mergeCell ref="N109:Q109"/>
    <mergeCell ref="R109:U109"/>
    <mergeCell ref="V109:Y109"/>
    <mergeCell ref="Z109:AD109"/>
    <mergeCell ref="AE109:AH109"/>
    <mergeCell ref="AI109:AL109"/>
    <mergeCell ref="AW106:AZ107"/>
    <mergeCell ref="B108:F108"/>
    <mergeCell ref="G108:I108"/>
    <mergeCell ref="J108:M108"/>
    <mergeCell ref="N108:Q108"/>
    <mergeCell ref="R108:U108"/>
    <mergeCell ref="V108:Y108"/>
    <mergeCell ref="Z108:AD108"/>
    <mergeCell ref="AE108:AH108"/>
    <mergeCell ref="AI108:AL108"/>
    <mergeCell ref="AM109:AO109"/>
    <mergeCell ref="AP109:AR109"/>
    <mergeCell ref="AS109:AV109"/>
    <mergeCell ref="AW109:AZ109"/>
    <mergeCell ref="AM108:AO108"/>
    <mergeCell ref="AP108:AR108"/>
    <mergeCell ref="AS108:AV108"/>
    <mergeCell ref="AW96:AZ97"/>
    <mergeCell ref="B98:F98"/>
    <mergeCell ref="AM111:AO111"/>
    <mergeCell ref="AP111:AR111"/>
    <mergeCell ref="AS111:AV111"/>
    <mergeCell ref="AW111:AZ111"/>
    <mergeCell ref="B112:F112"/>
    <mergeCell ref="G112:I112"/>
    <mergeCell ref="J112:M112"/>
    <mergeCell ref="N112:Q112"/>
    <mergeCell ref="R112:U112"/>
    <mergeCell ref="V112:Y112"/>
    <mergeCell ref="AW110:AZ110"/>
    <mergeCell ref="B111:F111"/>
    <mergeCell ref="G111:I111"/>
    <mergeCell ref="J111:M111"/>
    <mergeCell ref="N111:Q111"/>
    <mergeCell ref="R111:U111"/>
    <mergeCell ref="V111:Y111"/>
    <mergeCell ref="Z111:AD111"/>
    <mergeCell ref="AE111:AH111"/>
    <mergeCell ref="AI111:AL111"/>
    <mergeCell ref="R110:U110"/>
    <mergeCell ref="V110:Y110"/>
    <mergeCell ref="Z110:AD110"/>
    <mergeCell ref="AE110:AH110"/>
    <mergeCell ref="AI110:AL110"/>
    <mergeCell ref="AM110:AO110"/>
    <mergeCell ref="AP110:AR110"/>
    <mergeCell ref="AS110:AV110"/>
    <mergeCell ref="B110:F110"/>
    <mergeCell ref="G110:I110"/>
    <mergeCell ref="J110:M110"/>
    <mergeCell ref="N110:Q110"/>
    <mergeCell ref="B119:Y119"/>
    <mergeCell ref="Z119:AB119"/>
    <mergeCell ref="AW112:AZ112"/>
    <mergeCell ref="B114:AZ114"/>
    <mergeCell ref="B116:Y118"/>
    <mergeCell ref="Z116:AB118"/>
    <mergeCell ref="AC116:AZ116"/>
    <mergeCell ref="Z112:AD112"/>
    <mergeCell ref="AE112:AH112"/>
    <mergeCell ref="AI112:AL112"/>
    <mergeCell ref="AM112:AO112"/>
    <mergeCell ref="AP112:AR112"/>
    <mergeCell ref="AS112:AV112"/>
    <mergeCell ref="B121:Y121"/>
    <mergeCell ref="Z121:AB121"/>
    <mergeCell ref="B122:Y122"/>
    <mergeCell ref="Z122:AB122"/>
    <mergeCell ref="B126:BF126"/>
    <mergeCell ref="B128:F129"/>
    <mergeCell ref="G128:L129"/>
    <mergeCell ref="M128:P129"/>
    <mergeCell ref="Q128:V129"/>
    <mergeCell ref="W128:Y129"/>
    <mergeCell ref="Z128:AB129"/>
    <mergeCell ref="AC128:AE129"/>
    <mergeCell ref="AF128:AH129"/>
    <mergeCell ref="AI128:AL129"/>
    <mergeCell ref="AW130:AZ130"/>
    <mergeCell ref="B131:F131"/>
    <mergeCell ref="G131:L131"/>
    <mergeCell ref="M131:P131"/>
    <mergeCell ref="Q131:V131"/>
    <mergeCell ref="W131:Y131"/>
    <mergeCell ref="Z131:AB131"/>
    <mergeCell ref="AC131:AE131"/>
    <mergeCell ref="AF131:AH131"/>
    <mergeCell ref="AI131:AL131"/>
    <mergeCell ref="AC130:AE130"/>
    <mergeCell ref="AF130:AH130"/>
    <mergeCell ref="AI130:AL130"/>
    <mergeCell ref="AM130:AO130"/>
    <mergeCell ref="AP130:AR130"/>
    <mergeCell ref="AS130:AV130"/>
    <mergeCell ref="AM128:AO129"/>
    <mergeCell ref="AP128:AR129"/>
    <mergeCell ref="AS128:AV129"/>
    <mergeCell ref="AW128:AZ129"/>
    <mergeCell ref="B130:F130"/>
    <mergeCell ref="G130:L130"/>
    <mergeCell ref="M130:P130"/>
    <mergeCell ref="Q130:V130"/>
    <mergeCell ref="W130:Y130"/>
    <mergeCell ref="Z130:AB130"/>
    <mergeCell ref="AW132:AZ132"/>
    <mergeCell ref="B140:F140"/>
    <mergeCell ref="G140:L140"/>
    <mergeCell ref="M140:P140"/>
    <mergeCell ref="Q140:V140"/>
    <mergeCell ref="W140:Y140"/>
    <mergeCell ref="Z140:AB140"/>
    <mergeCell ref="AC140:AE140"/>
    <mergeCell ref="AF140:AH140"/>
    <mergeCell ref="AI140:AL140"/>
    <mergeCell ref="AC132:AE132"/>
    <mergeCell ref="AF132:AH132"/>
    <mergeCell ref="AI132:AL132"/>
    <mergeCell ref="AM132:AO132"/>
    <mergeCell ref="AP132:AR132"/>
    <mergeCell ref="AS132:AV132"/>
    <mergeCell ref="AM131:AO131"/>
    <mergeCell ref="AP131:AR131"/>
    <mergeCell ref="AS131:AV131"/>
    <mergeCell ref="AW131:AZ131"/>
    <mergeCell ref="B132:F132"/>
    <mergeCell ref="G132:L132"/>
    <mergeCell ref="M132:P132"/>
    <mergeCell ref="Q132:V132"/>
    <mergeCell ref="W132:Y132"/>
    <mergeCell ref="Z132:AB132"/>
    <mergeCell ref="G134:L134"/>
    <mergeCell ref="AF134:AH134"/>
    <mergeCell ref="AW141:AZ141"/>
    <mergeCell ref="B143:F145"/>
    <mergeCell ref="G143:J145"/>
    <mergeCell ref="K143:N145"/>
    <mergeCell ref="O143:AO143"/>
    <mergeCell ref="AP143:AV144"/>
    <mergeCell ref="AW143:AZ145"/>
    <mergeCell ref="O144:U144"/>
    <mergeCell ref="V144:AH144"/>
    <mergeCell ref="AI144:AO144"/>
    <mergeCell ref="AC141:AE141"/>
    <mergeCell ref="AF141:AH141"/>
    <mergeCell ref="AI141:AL141"/>
    <mergeCell ref="AM141:AO141"/>
    <mergeCell ref="AP141:AR141"/>
    <mergeCell ref="AS141:AV141"/>
    <mergeCell ref="AM140:AO140"/>
    <mergeCell ref="AP140:AR140"/>
    <mergeCell ref="AS140:AV140"/>
    <mergeCell ref="AW140:AZ140"/>
    <mergeCell ref="B141:F141"/>
    <mergeCell ref="G141:L141"/>
    <mergeCell ref="M141:P141"/>
    <mergeCell ref="Q141:V141"/>
    <mergeCell ref="W141:Y141"/>
    <mergeCell ref="Z141:AB141"/>
    <mergeCell ref="AE146:AH146"/>
    <mergeCell ref="AI146:AK146"/>
    <mergeCell ref="AL146:AO146"/>
    <mergeCell ref="AP146:AR146"/>
    <mergeCell ref="AS146:AV146"/>
    <mergeCell ref="AW146:AZ146"/>
    <mergeCell ref="AL145:AO145"/>
    <mergeCell ref="AP145:AR145"/>
    <mergeCell ref="AS145:AV145"/>
    <mergeCell ref="B146:F146"/>
    <mergeCell ref="G146:J146"/>
    <mergeCell ref="K146:N146"/>
    <mergeCell ref="O146:Q146"/>
    <mergeCell ref="R146:U146"/>
    <mergeCell ref="V146:X146"/>
    <mergeCell ref="Y146:AD146"/>
    <mergeCell ref="O145:Q145"/>
    <mergeCell ref="R145:U145"/>
    <mergeCell ref="V145:X145"/>
    <mergeCell ref="Y145:AD145"/>
    <mergeCell ref="AE145:AH145"/>
    <mergeCell ref="AI145:AK145"/>
    <mergeCell ref="AL148:AO148"/>
    <mergeCell ref="AP148:AR148"/>
    <mergeCell ref="AS148:AV148"/>
    <mergeCell ref="AW148:AZ148"/>
    <mergeCell ref="B149:F149"/>
    <mergeCell ref="G149:J149"/>
    <mergeCell ref="K149:N149"/>
    <mergeCell ref="O149:Q149"/>
    <mergeCell ref="R149:U149"/>
    <mergeCell ref="V149:X149"/>
    <mergeCell ref="AW147:AZ147"/>
    <mergeCell ref="B148:F148"/>
    <mergeCell ref="G148:J148"/>
    <mergeCell ref="K148:N148"/>
    <mergeCell ref="O148:Q148"/>
    <mergeCell ref="R148:U148"/>
    <mergeCell ref="V148:X148"/>
    <mergeCell ref="Y148:AD148"/>
    <mergeCell ref="AE148:AH148"/>
    <mergeCell ref="AI148:AK148"/>
    <mergeCell ref="Y147:AD147"/>
    <mergeCell ref="AE147:AH147"/>
    <mergeCell ref="AI147:AK147"/>
    <mergeCell ref="AL147:AO147"/>
    <mergeCell ref="AP147:AR147"/>
    <mergeCell ref="AS147:AV147"/>
    <mergeCell ref="B147:F147"/>
    <mergeCell ref="G147:J147"/>
    <mergeCell ref="K147:N147"/>
    <mergeCell ref="O147:Q147"/>
    <mergeCell ref="R147:U147"/>
    <mergeCell ref="V147:X147"/>
    <mergeCell ref="AL150:AO150"/>
    <mergeCell ref="AP150:AR150"/>
    <mergeCell ref="AS150:AV150"/>
    <mergeCell ref="AW150:AZ150"/>
    <mergeCell ref="B152:BF152"/>
    <mergeCell ref="B154:F155"/>
    <mergeCell ref="G154:L155"/>
    <mergeCell ref="M154:P155"/>
    <mergeCell ref="Q154:V155"/>
    <mergeCell ref="W154:Y155"/>
    <mergeCell ref="AW149:AZ149"/>
    <mergeCell ref="B150:F150"/>
    <mergeCell ref="G150:J150"/>
    <mergeCell ref="K150:N150"/>
    <mergeCell ref="O150:Q150"/>
    <mergeCell ref="R150:U150"/>
    <mergeCell ref="V150:X150"/>
    <mergeCell ref="Y150:AD150"/>
    <mergeCell ref="AE150:AH150"/>
    <mergeCell ref="AI150:AK150"/>
    <mergeCell ref="Y149:AD149"/>
    <mergeCell ref="AE149:AH149"/>
    <mergeCell ref="AI149:AK149"/>
    <mergeCell ref="AL149:AO149"/>
    <mergeCell ref="AP149:AR149"/>
    <mergeCell ref="AS149:AV149"/>
    <mergeCell ref="AI156:AL156"/>
    <mergeCell ref="AM156:AO156"/>
    <mergeCell ref="AP156:AR156"/>
    <mergeCell ref="AS156:AV156"/>
    <mergeCell ref="AW156:AZ156"/>
    <mergeCell ref="B157:F157"/>
    <mergeCell ref="G157:L157"/>
    <mergeCell ref="M157:P157"/>
    <mergeCell ref="Q157:V157"/>
    <mergeCell ref="W157:Y157"/>
    <mergeCell ref="AS154:AV155"/>
    <mergeCell ref="AW154:AZ155"/>
    <mergeCell ref="B156:F156"/>
    <mergeCell ref="G156:L156"/>
    <mergeCell ref="M156:P156"/>
    <mergeCell ref="Q156:V156"/>
    <mergeCell ref="W156:Y156"/>
    <mergeCell ref="Z156:AB156"/>
    <mergeCell ref="AC156:AE156"/>
    <mergeCell ref="AF156:AH156"/>
    <mergeCell ref="Z154:AB155"/>
    <mergeCell ref="AC154:AE155"/>
    <mergeCell ref="AF154:AH155"/>
    <mergeCell ref="AI154:AL155"/>
    <mergeCell ref="AM154:AO155"/>
    <mergeCell ref="AP154:AR155"/>
    <mergeCell ref="AI165:AL165"/>
    <mergeCell ref="AM165:AO165"/>
    <mergeCell ref="AP165:AR165"/>
    <mergeCell ref="AS165:AV165"/>
    <mergeCell ref="AW165:AZ165"/>
    <mergeCell ref="B166:F166"/>
    <mergeCell ref="G166:L166"/>
    <mergeCell ref="M166:P166"/>
    <mergeCell ref="Q166:V166"/>
    <mergeCell ref="W166:Y166"/>
    <mergeCell ref="AS157:AV157"/>
    <mergeCell ref="AW157:AZ157"/>
    <mergeCell ref="B165:F165"/>
    <mergeCell ref="G165:L165"/>
    <mergeCell ref="M165:P165"/>
    <mergeCell ref="Q165:V165"/>
    <mergeCell ref="W165:Y165"/>
    <mergeCell ref="Z165:AB165"/>
    <mergeCell ref="AC165:AE165"/>
    <mergeCell ref="AF165:AH165"/>
    <mergeCell ref="Z157:AB157"/>
    <mergeCell ref="AC157:AE157"/>
    <mergeCell ref="AF157:AH157"/>
    <mergeCell ref="AI157:AL157"/>
    <mergeCell ref="AM157:AO157"/>
    <mergeCell ref="AP157:AR157"/>
    <mergeCell ref="B161:F161"/>
    <mergeCell ref="B162:F162"/>
    <mergeCell ref="B163:F163"/>
    <mergeCell ref="B164:F164"/>
    <mergeCell ref="G161:L161"/>
    <mergeCell ref="G162:L162"/>
    <mergeCell ref="AI167:AL167"/>
    <mergeCell ref="AM167:AO167"/>
    <mergeCell ref="AP167:AR167"/>
    <mergeCell ref="AS167:AV167"/>
    <mergeCell ref="AW167:AZ167"/>
    <mergeCell ref="B169:F171"/>
    <mergeCell ref="G169:J171"/>
    <mergeCell ref="K169:N171"/>
    <mergeCell ref="O169:AO169"/>
    <mergeCell ref="AP169:AV170"/>
    <mergeCell ref="AS166:AV166"/>
    <mergeCell ref="AW166:AZ166"/>
    <mergeCell ref="B167:F167"/>
    <mergeCell ref="G167:L167"/>
    <mergeCell ref="M167:P167"/>
    <mergeCell ref="Q167:V167"/>
    <mergeCell ref="W167:Y167"/>
    <mergeCell ref="Z167:AB167"/>
    <mergeCell ref="AC167:AE167"/>
    <mergeCell ref="AF167:AH167"/>
    <mergeCell ref="Z166:AB166"/>
    <mergeCell ref="AC166:AE166"/>
    <mergeCell ref="AF166:AH166"/>
    <mergeCell ref="AI166:AL166"/>
    <mergeCell ref="AM166:AO166"/>
    <mergeCell ref="AP166:AR166"/>
    <mergeCell ref="AE172:AH172"/>
    <mergeCell ref="AI172:AK172"/>
    <mergeCell ref="AL172:AO172"/>
    <mergeCell ref="AP172:AR172"/>
    <mergeCell ref="AS172:AV172"/>
    <mergeCell ref="AW172:AZ172"/>
    <mergeCell ref="AL171:AO171"/>
    <mergeCell ref="AP171:AR171"/>
    <mergeCell ref="AS171:AV171"/>
    <mergeCell ref="B172:F172"/>
    <mergeCell ref="G172:J172"/>
    <mergeCell ref="K172:N172"/>
    <mergeCell ref="O172:Q172"/>
    <mergeCell ref="R172:U172"/>
    <mergeCell ref="V172:X172"/>
    <mergeCell ref="Y172:AD172"/>
    <mergeCell ref="AW169:AZ171"/>
    <mergeCell ref="O170:U170"/>
    <mergeCell ref="V170:AH170"/>
    <mergeCell ref="AI170:AO170"/>
    <mergeCell ref="O171:Q171"/>
    <mergeCell ref="R171:U171"/>
    <mergeCell ref="V171:X171"/>
    <mergeCell ref="Y171:AD171"/>
    <mergeCell ref="AE171:AH171"/>
    <mergeCell ref="AI171:AK171"/>
    <mergeCell ref="AL174:AO174"/>
    <mergeCell ref="AP174:AR174"/>
    <mergeCell ref="AS174:AV174"/>
    <mergeCell ref="AW174:AZ174"/>
    <mergeCell ref="B175:F175"/>
    <mergeCell ref="G175:J175"/>
    <mergeCell ref="K175:N175"/>
    <mergeCell ref="O175:Q175"/>
    <mergeCell ref="R175:U175"/>
    <mergeCell ref="V175:X175"/>
    <mergeCell ref="AW173:AZ173"/>
    <mergeCell ref="B174:F174"/>
    <mergeCell ref="G174:J174"/>
    <mergeCell ref="K174:N174"/>
    <mergeCell ref="O174:Q174"/>
    <mergeCell ref="R174:U174"/>
    <mergeCell ref="V174:X174"/>
    <mergeCell ref="Y174:AD174"/>
    <mergeCell ref="AE174:AH174"/>
    <mergeCell ref="AI174:AK174"/>
    <mergeCell ref="Y173:AD173"/>
    <mergeCell ref="AE173:AH173"/>
    <mergeCell ref="AI173:AK173"/>
    <mergeCell ref="AL173:AO173"/>
    <mergeCell ref="AP173:AR173"/>
    <mergeCell ref="AS173:AV173"/>
    <mergeCell ref="B173:F173"/>
    <mergeCell ref="G173:J173"/>
    <mergeCell ref="K173:N173"/>
    <mergeCell ref="O173:Q173"/>
    <mergeCell ref="R173:U173"/>
    <mergeCell ref="V173:X173"/>
    <mergeCell ref="AL176:AO176"/>
    <mergeCell ref="AP176:AR176"/>
    <mergeCell ref="AS176:AV176"/>
    <mergeCell ref="AW176:AZ176"/>
    <mergeCell ref="B178:BF178"/>
    <mergeCell ref="B180:F181"/>
    <mergeCell ref="G180:L181"/>
    <mergeCell ref="M180:P181"/>
    <mergeCell ref="Q180:V181"/>
    <mergeCell ref="W180:Y181"/>
    <mergeCell ref="AW175:AZ175"/>
    <mergeCell ref="B176:F176"/>
    <mergeCell ref="G176:J176"/>
    <mergeCell ref="K176:N176"/>
    <mergeCell ref="O176:Q176"/>
    <mergeCell ref="R176:U176"/>
    <mergeCell ref="V176:X176"/>
    <mergeCell ref="Y176:AD176"/>
    <mergeCell ref="AE176:AH176"/>
    <mergeCell ref="AI176:AK176"/>
    <mergeCell ref="Y175:AD175"/>
    <mergeCell ref="AE175:AH175"/>
    <mergeCell ref="AI175:AK175"/>
    <mergeCell ref="AL175:AO175"/>
    <mergeCell ref="AP175:AR175"/>
    <mergeCell ref="AS175:AV175"/>
    <mergeCell ref="AI182:AL182"/>
    <mergeCell ref="AM182:AO182"/>
    <mergeCell ref="AP182:AR182"/>
    <mergeCell ref="AS182:AV182"/>
    <mergeCell ref="AW182:AZ182"/>
    <mergeCell ref="B183:F183"/>
    <mergeCell ref="G183:L183"/>
    <mergeCell ref="M183:P183"/>
    <mergeCell ref="Q183:V183"/>
    <mergeCell ref="W183:Y183"/>
    <mergeCell ref="AS180:AV181"/>
    <mergeCell ref="AW180:AZ181"/>
    <mergeCell ref="B182:F182"/>
    <mergeCell ref="G182:L182"/>
    <mergeCell ref="M182:P182"/>
    <mergeCell ref="Q182:V182"/>
    <mergeCell ref="W182:Y182"/>
    <mergeCell ref="Z182:AB182"/>
    <mergeCell ref="AC182:AE182"/>
    <mergeCell ref="AF182:AH182"/>
    <mergeCell ref="Z180:AB181"/>
    <mergeCell ref="AC180:AE181"/>
    <mergeCell ref="AF180:AH181"/>
    <mergeCell ref="AI180:AL181"/>
    <mergeCell ref="AM180:AO181"/>
    <mergeCell ref="AP180:AR181"/>
    <mergeCell ref="AI184:AL184"/>
    <mergeCell ref="AM184:AO184"/>
    <mergeCell ref="AP184:AR184"/>
    <mergeCell ref="AS184:AV184"/>
    <mergeCell ref="AW184:AZ184"/>
    <mergeCell ref="B192:F192"/>
    <mergeCell ref="G192:L192"/>
    <mergeCell ref="M192:P192"/>
    <mergeCell ref="Q192:V192"/>
    <mergeCell ref="W192:Y192"/>
    <mergeCell ref="AS183:AV183"/>
    <mergeCell ref="AW183:AZ183"/>
    <mergeCell ref="B184:F184"/>
    <mergeCell ref="G184:L184"/>
    <mergeCell ref="M184:P184"/>
    <mergeCell ref="Q184:V184"/>
    <mergeCell ref="W184:Y184"/>
    <mergeCell ref="Z184:AB184"/>
    <mergeCell ref="AC184:AE184"/>
    <mergeCell ref="AF184:AH184"/>
    <mergeCell ref="Z183:AB183"/>
    <mergeCell ref="AC183:AE183"/>
    <mergeCell ref="AF183:AH183"/>
    <mergeCell ref="AI183:AL183"/>
    <mergeCell ref="AM183:AO183"/>
    <mergeCell ref="AP183:AR183"/>
    <mergeCell ref="B188:F188"/>
    <mergeCell ref="B189:F189"/>
    <mergeCell ref="B190:F190"/>
    <mergeCell ref="G188:L188"/>
    <mergeCell ref="G189:L189"/>
    <mergeCell ref="G190:L190"/>
    <mergeCell ref="AI193:AL193"/>
    <mergeCell ref="AM193:AO193"/>
    <mergeCell ref="AP193:AR193"/>
    <mergeCell ref="AS193:AV193"/>
    <mergeCell ref="AW193:AZ193"/>
    <mergeCell ref="B195:F197"/>
    <mergeCell ref="G195:J197"/>
    <mergeCell ref="K195:N197"/>
    <mergeCell ref="O195:AO195"/>
    <mergeCell ref="AP195:AV196"/>
    <mergeCell ref="AS192:AV192"/>
    <mergeCell ref="AW192:AZ192"/>
    <mergeCell ref="B193:F193"/>
    <mergeCell ref="G193:L193"/>
    <mergeCell ref="M193:P193"/>
    <mergeCell ref="Q193:V193"/>
    <mergeCell ref="W193:Y193"/>
    <mergeCell ref="Z193:AB193"/>
    <mergeCell ref="AC193:AE193"/>
    <mergeCell ref="AF193:AH193"/>
    <mergeCell ref="Z192:AB192"/>
    <mergeCell ref="AC192:AE192"/>
    <mergeCell ref="AF192:AH192"/>
    <mergeCell ref="AI192:AL192"/>
    <mergeCell ref="AM192:AO192"/>
    <mergeCell ref="AP192:AR192"/>
    <mergeCell ref="O199:Q199"/>
    <mergeCell ref="R199:U199"/>
    <mergeCell ref="V199:X199"/>
    <mergeCell ref="AE198:AH198"/>
    <mergeCell ref="AI198:AK198"/>
    <mergeCell ref="AL198:AO198"/>
    <mergeCell ref="AP198:AR198"/>
    <mergeCell ref="AS198:AV198"/>
    <mergeCell ref="AW198:AZ198"/>
    <mergeCell ref="AL197:AO197"/>
    <mergeCell ref="AP197:AR197"/>
    <mergeCell ref="AS197:AV197"/>
    <mergeCell ref="B198:F198"/>
    <mergeCell ref="G198:J198"/>
    <mergeCell ref="K198:N198"/>
    <mergeCell ref="O198:Q198"/>
    <mergeCell ref="R198:U198"/>
    <mergeCell ref="V198:X198"/>
    <mergeCell ref="Y198:AD198"/>
    <mergeCell ref="AW195:AZ197"/>
    <mergeCell ref="O196:U196"/>
    <mergeCell ref="V196:AH196"/>
    <mergeCell ref="AI196:AO196"/>
    <mergeCell ref="O197:Q197"/>
    <mergeCell ref="R197:U197"/>
    <mergeCell ref="V197:X197"/>
    <mergeCell ref="Y197:AD197"/>
    <mergeCell ref="AE197:AH197"/>
    <mergeCell ref="AI197:AK197"/>
    <mergeCell ref="K202:N202"/>
    <mergeCell ref="O202:Q202"/>
    <mergeCell ref="R202:U202"/>
    <mergeCell ref="V202:X202"/>
    <mergeCell ref="AS200:AV200"/>
    <mergeCell ref="AW200:AZ200"/>
    <mergeCell ref="B201:F201"/>
    <mergeCell ref="G201:J201"/>
    <mergeCell ref="K201:N201"/>
    <mergeCell ref="O201:Q201"/>
    <mergeCell ref="R201:U201"/>
    <mergeCell ref="V201:X201"/>
    <mergeCell ref="AW201:AZ201"/>
    <mergeCell ref="AW199:AZ199"/>
    <mergeCell ref="B200:F200"/>
    <mergeCell ref="G200:J200"/>
    <mergeCell ref="K200:N200"/>
    <mergeCell ref="O200:Q200"/>
    <mergeCell ref="R200:U200"/>
    <mergeCell ref="V200:X200"/>
    <mergeCell ref="Y200:AD200"/>
    <mergeCell ref="AE200:AH200"/>
    <mergeCell ref="AI200:AK200"/>
    <mergeCell ref="Y199:AD199"/>
    <mergeCell ref="AE199:AH199"/>
    <mergeCell ref="AI199:AK199"/>
    <mergeCell ref="AL199:AO199"/>
    <mergeCell ref="AP199:AR199"/>
    <mergeCell ref="AS199:AV199"/>
    <mergeCell ref="B199:F199"/>
    <mergeCell ref="G199:J199"/>
    <mergeCell ref="K199:N199"/>
    <mergeCell ref="AP201:AR201"/>
    <mergeCell ref="AS201:AV201"/>
    <mergeCell ref="AL200:AO200"/>
    <mergeCell ref="AP200:AR200"/>
    <mergeCell ref="D234:E234"/>
    <mergeCell ref="H234:M234"/>
    <mergeCell ref="Q234:R234"/>
    <mergeCell ref="D235:E235"/>
    <mergeCell ref="H235:M235"/>
    <mergeCell ref="Q235:R235"/>
    <mergeCell ref="J232:Y232"/>
    <mergeCell ref="AB232:AN232"/>
    <mergeCell ref="AQ232:AZ232"/>
    <mergeCell ref="J229:Y229"/>
    <mergeCell ref="AB229:AH229"/>
    <mergeCell ref="AK229:AZ229"/>
    <mergeCell ref="J231:Y231"/>
    <mergeCell ref="AB231:AN231"/>
    <mergeCell ref="AQ231:AZ231"/>
    <mergeCell ref="AL202:AO202"/>
    <mergeCell ref="AP202:AR202"/>
    <mergeCell ref="AS202:AV202"/>
    <mergeCell ref="AW202:AZ202"/>
    <mergeCell ref="J228:Y228"/>
    <mergeCell ref="AB228:AH228"/>
    <mergeCell ref="AK228:AZ228"/>
    <mergeCell ref="C228:H228"/>
    <mergeCell ref="C229:H229"/>
    <mergeCell ref="C231:H231"/>
    <mergeCell ref="C232:H232"/>
    <mergeCell ref="B202:F202"/>
    <mergeCell ref="G202:J202"/>
    <mergeCell ref="Z214:AB214"/>
    <mergeCell ref="AC214:AJ214"/>
    <mergeCell ref="AK214:AR214"/>
    <mergeCell ref="AS214:AZ214"/>
    <mergeCell ref="B38:Y38"/>
    <mergeCell ref="Z38:AB38"/>
    <mergeCell ref="AC38:AJ38"/>
    <mergeCell ref="AK38:AR38"/>
    <mergeCell ref="AS38:AZ38"/>
    <mergeCell ref="Z35:AB35"/>
    <mergeCell ref="B35:Y35"/>
    <mergeCell ref="B36:Y36"/>
    <mergeCell ref="Z36:AB36"/>
    <mergeCell ref="B205:AZ205"/>
    <mergeCell ref="B207:Y209"/>
    <mergeCell ref="Z207:AB209"/>
    <mergeCell ref="AC207:AZ207"/>
    <mergeCell ref="AC208:AJ209"/>
    <mergeCell ref="AK208:AR209"/>
    <mergeCell ref="AS208:AZ209"/>
    <mergeCell ref="B210:Y210"/>
    <mergeCell ref="Z210:AB210"/>
    <mergeCell ref="AC210:AJ210"/>
    <mergeCell ref="AK210:AR210"/>
    <mergeCell ref="AS210:AZ210"/>
    <mergeCell ref="Y202:AD202"/>
    <mergeCell ref="AE202:AH202"/>
    <mergeCell ref="AI202:AK202"/>
    <mergeCell ref="Y201:AD201"/>
    <mergeCell ref="AE201:AH201"/>
    <mergeCell ref="AI201:AK201"/>
    <mergeCell ref="AL201:AO201"/>
    <mergeCell ref="AG219:AJ219"/>
    <mergeCell ref="AK219:AN219"/>
    <mergeCell ref="AO219:AR219"/>
    <mergeCell ref="AS219:AV219"/>
    <mergeCell ref="AW219:AZ219"/>
    <mergeCell ref="B220:N220"/>
    <mergeCell ref="O220:P220"/>
    <mergeCell ref="Q220:T220"/>
    <mergeCell ref="U220:X220"/>
    <mergeCell ref="Y220:AB220"/>
    <mergeCell ref="AC220:AF220"/>
    <mergeCell ref="AG220:AJ220"/>
    <mergeCell ref="AK220:AN220"/>
    <mergeCell ref="AO220:AR220"/>
    <mergeCell ref="AS220:AV220"/>
    <mergeCell ref="AW220:AZ220"/>
    <mergeCell ref="B211:Y211"/>
    <mergeCell ref="Z211:AB211"/>
    <mergeCell ref="AC211:AJ211"/>
    <mergeCell ref="AK211:AR211"/>
    <mergeCell ref="AS211:AZ211"/>
    <mergeCell ref="B212:Y212"/>
    <mergeCell ref="Z212:AB212"/>
    <mergeCell ref="AC212:AJ212"/>
    <mergeCell ref="AK212:AR212"/>
    <mergeCell ref="AS212:AZ212"/>
    <mergeCell ref="B213:Y213"/>
    <mergeCell ref="Z213:AB213"/>
    <mergeCell ref="AC213:AJ213"/>
    <mergeCell ref="AK213:AR213"/>
    <mergeCell ref="AS213:AZ213"/>
    <mergeCell ref="B214:Y214"/>
    <mergeCell ref="AW223:AZ223"/>
    <mergeCell ref="B221:N221"/>
    <mergeCell ref="O221:P221"/>
    <mergeCell ref="Q221:T221"/>
    <mergeCell ref="U221:X221"/>
    <mergeCell ref="Y221:AB221"/>
    <mergeCell ref="AC221:AF221"/>
    <mergeCell ref="AG221:AJ221"/>
    <mergeCell ref="AK221:AN221"/>
    <mergeCell ref="AO221:AR221"/>
    <mergeCell ref="AS221:AV221"/>
    <mergeCell ref="AW221:AZ221"/>
    <mergeCell ref="B222:N222"/>
    <mergeCell ref="O222:P222"/>
    <mergeCell ref="Q222:T222"/>
    <mergeCell ref="U222:X222"/>
    <mergeCell ref="Y222:AB222"/>
    <mergeCell ref="AC222:AF222"/>
    <mergeCell ref="AG222:AJ222"/>
    <mergeCell ref="AK222:AN222"/>
    <mergeCell ref="AO222:AR222"/>
    <mergeCell ref="AS222:AV222"/>
    <mergeCell ref="AW222:AZ222"/>
    <mergeCell ref="AF133:AH133"/>
    <mergeCell ref="W133:Y133"/>
    <mergeCell ref="Q133:V133"/>
    <mergeCell ref="Z133:AB133"/>
    <mergeCell ref="AI133:AL133"/>
    <mergeCell ref="AI134:AL134"/>
    <mergeCell ref="AM133:AO133"/>
    <mergeCell ref="AM134:AO134"/>
    <mergeCell ref="AP133:AR133"/>
    <mergeCell ref="AP134:AR134"/>
    <mergeCell ref="AS133:AV133"/>
    <mergeCell ref="AS134:AV134"/>
    <mergeCell ref="B223:N223"/>
    <mergeCell ref="O223:P223"/>
    <mergeCell ref="Q223:T223"/>
    <mergeCell ref="U223:X223"/>
    <mergeCell ref="Y223:AB223"/>
    <mergeCell ref="AC223:AF223"/>
    <mergeCell ref="AG223:AJ223"/>
    <mergeCell ref="AK223:AN223"/>
    <mergeCell ref="AO223:AR223"/>
    <mergeCell ref="AS223:AV223"/>
    <mergeCell ref="B216:AZ216"/>
    <mergeCell ref="B218:N219"/>
    <mergeCell ref="O218:P219"/>
    <mergeCell ref="Q218:AB218"/>
    <mergeCell ref="AC218:AN218"/>
    <mergeCell ref="AO218:AZ218"/>
    <mergeCell ref="Q219:T219"/>
    <mergeCell ref="U219:X219"/>
    <mergeCell ref="Y219:AB219"/>
    <mergeCell ref="AC219:AF219"/>
    <mergeCell ref="AW133:AZ133"/>
    <mergeCell ref="AW134:AZ134"/>
    <mergeCell ref="G135:L135"/>
    <mergeCell ref="G136:L136"/>
    <mergeCell ref="G137:L137"/>
    <mergeCell ref="G138:L138"/>
    <mergeCell ref="G139:L139"/>
    <mergeCell ref="M136:P136"/>
    <mergeCell ref="M137:P137"/>
    <mergeCell ref="M135:P135"/>
    <mergeCell ref="M138:P138"/>
    <mergeCell ref="M139:P139"/>
    <mergeCell ref="Z135:AB135"/>
    <mergeCell ref="Z136:AB136"/>
    <mergeCell ref="Z137:AB137"/>
    <mergeCell ref="Z138:AB138"/>
    <mergeCell ref="Z139:AB139"/>
    <mergeCell ref="AW135:AZ135"/>
    <mergeCell ref="AW136:AZ136"/>
    <mergeCell ref="AW137:AZ137"/>
    <mergeCell ref="AW138:AZ138"/>
    <mergeCell ref="AW139:AZ139"/>
    <mergeCell ref="AM135:AO135"/>
    <mergeCell ref="AM136:AO136"/>
    <mergeCell ref="AM137:AO137"/>
    <mergeCell ref="AM138:AO138"/>
    <mergeCell ref="AM139:AO139"/>
    <mergeCell ref="AC133:AE133"/>
    <mergeCell ref="AC134:AE134"/>
    <mergeCell ref="AC135:AE135"/>
    <mergeCell ref="AC136:AE136"/>
    <mergeCell ref="AC137:AE137"/>
    <mergeCell ref="AC138:AE138"/>
    <mergeCell ref="AC139:AE139"/>
    <mergeCell ref="AP135:AR135"/>
    <mergeCell ref="AP136:AR136"/>
    <mergeCell ref="AP137:AR137"/>
    <mergeCell ref="AP138:AR138"/>
    <mergeCell ref="AP139:AR139"/>
    <mergeCell ref="B133:F133"/>
    <mergeCell ref="B134:F134"/>
    <mergeCell ref="B135:F135"/>
    <mergeCell ref="B136:F136"/>
    <mergeCell ref="B137:F137"/>
    <mergeCell ref="B138:F138"/>
    <mergeCell ref="B139:F139"/>
    <mergeCell ref="B158:F158"/>
    <mergeCell ref="B159:F159"/>
    <mergeCell ref="B160:F160"/>
    <mergeCell ref="G158:L158"/>
    <mergeCell ref="G159:L159"/>
    <mergeCell ref="G160:L160"/>
    <mergeCell ref="Z158:AB158"/>
    <mergeCell ref="Z159:AB159"/>
    <mergeCell ref="Z160:AB160"/>
    <mergeCell ref="AI158:AL158"/>
    <mergeCell ref="AI159:AL159"/>
    <mergeCell ref="AI160:AL160"/>
    <mergeCell ref="W134:Y134"/>
    <mergeCell ref="Z134:AB134"/>
    <mergeCell ref="Q134:V134"/>
    <mergeCell ref="M134:P134"/>
    <mergeCell ref="G133:L133"/>
    <mergeCell ref="M133:P133"/>
    <mergeCell ref="AF164:AH164"/>
    <mergeCell ref="G163:L163"/>
    <mergeCell ref="G164:L164"/>
    <mergeCell ref="M158:P158"/>
    <mergeCell ref="M159:P159"/>
    <mergeCell ref="M160:P160"/>
    <mergeCell ref="M161:P161"/>
    <mergeCell ref="M162:P162"/>
    <mergeCell ref="M163:P163"/>
    <mergeCell ref="M164:P164"/>
    <mergeCell ref="Q158:V158"/>
    <mergeCell ref="Q159:V159"/>
    <mergeCell ref="Q160:V160"/>
    <mergeCell ref="Q161:V161"/>
    <mergeCell ref="Q162:V162"/>
    <mergeCell ref="Q163:V163"/>
    <mergeCell ref="Q164:V164"/>
    <mergeCell ref="W158:Y158"/>
    <mergeCell ref="W159:Y159"/>
    <mergeCell ref="W160:Y160"/>
    <mergeCell ref="W161:Y161"/>
    <mergeCell ref="W162:Y162"/>
    <mergeCell ref="W163:Y163"/>
    <mergeCell ref="W164:Y164"/>
    <mergeCell ref="AI164:AL164"/>
    <mergeCell ref="AM158:AO158"/>
    <mergeCell ref="AM159:AO159"/>
    <mergeCell ref="AM160:AO160"/>
    <mergeCell ref="AM161:AO161"/>
    <mergeCell ref="AM162:AO162"/>
    <mergeCell ref="AM163:AO163"/>
    <mergeCell ref="AM164:AO164"/>
    <mergeCell ref="AP158:AR158"/>
    <mergeCell ref="AP159:AR159"/>
    <mergeCell ref="AP160:AR160"/>
    <mergeCell ref="AP161:AR161"/>
    <mergeCell ref="AP162:AR162"/>
    <mergeCell ref="AP163:AR163"/>
    <mergeCell ref="AP164:AR164"/>
    <mergeCell ref="Z161:AB161"/>
    <mergeCell ref="Z162:AB162"/>
    <mergeCell ref="Z163:AB163"/>
    <mergeCell ref="Z164:AB164"/>
    <mergeCell ref="AC158:AE158"/>
    <mergeCell ref="AC159:AE159"/>
    <mergeCell ref="AC160:AE160"/>
    <mergeCell ref="AC161:AE161"/>
    <mergeCell ref="AC162:AE162"/>
    <mergeCell ref="AC163:AE163"/>
    <mergeCell ref="AC164:AE164"/>
    <mergeCell ref="AF158:AH158"/>
    <mergeCell ref="AF159:AH159"/>
    <mergeCell ref="AF160:AH160"/>
    <mergeCell ref="AF161:AH161"/>
    <mergeCell ref="AF162:AH162"/>
    <mergeCell ref="AF163:AH163"/>
    <mergeCell ref="AS158:AV158"/>
    <mergeCell ref="AS159:AV159"/>
    <mergeCell ref="AS160:AV160"/>
    <mergeCell ref="AS161:AV161"/>
    <mergeCell ref="AS162:AV162"/>
    <mergeCell ref="AS163:AV163"/>
    <mergeCell ref="AS164:AV164"/>
    <mergeCell ref="AW158:AZ158"/>
    <mergeCell ref="AW159:AZ159"/>
    <mergeCell ref="AW160:AZ160"/>
    <mergeCell ref="AW161:AZ161"/>
    <mergeCell ref="AW162:AZ162"/>
    <mergeCell ref="AW163:AZ163"/>
    <mergeCell ref="AW164:AZ164"/>
    <mergeCell ref="B185:F185"/>
    <mergeCell ref="B186:F186"/>
    <mergeCell ref="B187:F187"/>
    <mergeCell ref="G185:L185"/>
    <mergeCell ref="G186:L186"/>
    <mergeCell ref="G187:L187"/>
    <mergeCell ref="Z185:AB185"/>
    <mergeCell ref="Z186:AB186"/>
    <mergeCell ref="Z187:AB187"/>
    <mergeCell ref="AI185:AL185"/>
    <mergeCell ref="AI186:AL186"/>
    <mergeCell ref="AI187:AL187"/>
    <mergeCell ref="AS185:AV185"/>
    <mergeCell ref="AS186:AV186"/>
    <mergeCell ref="AS187:AV187"/>
    <mergeCell ref="AI161:AL161"/>
    <mergeCell ref="AI162:AL162"/>
    <mergeCell ref="AI163:AL163"/>
    <mergeCell ref="B191:F191"/>
    <mergeCell ref="G191:L191"/>
    <mergeCell ref="M185:P185"/>
    <mergeCell ref="M186:P186"/>
    <mergeCell ref="M187:P187"/>
    <mergeCell ref="M188:P188"/>
    <mergeCell ref="M189:P189"/>
    <mergeCell ref="M190:P190"/>
    <mergeCell ref="M191:P191"/>
    <mergeCell ref="Q185:V185"/>
    <mergeCell ref="Q186:V186"/>
    <mergeCell ref="Q187:V187"/>
    <mergeCell ref="Q188:V188"/>
    <mergeCell ref="Q189:V189"/>
    <mergeCell ref="Q190:V190"/>
    <mergeCell ref="Q191:V191"/>
    <mergeCell ref="W185:Y185"/>
    <mergeCell ref="W186:Y186"/>
    <mergeCell ref="W187:Y187"/>
    <mergeCell ref="W188:Y188"/>
    <mergeCell ref="W189:Y189"/>
    <mergeCell ref="W190:Y190"/>
    <mergeCell ref="W191:Y191"/>
    <mergeCell ref="Z188:AB188"/>
    <mergeCell ref="Z189:AB189"/>
    <mergeCell ref="Z190:AB190"/>
    <mergeCell ref="Z191:AB191"/>
    <mergeCell ref="AC185:AE185"/>
    <mergeCell ref="AC186:AE186"/>
    <mergeCell ref="AC187:AE187"/>
    <mergeCell ref="AC188:AE188"/>
    <mergeCell ref="AC189:AE189"/>
    <mergeCell ref="AC190:AE190"/>
    <mergeCell ref="AC191:AE191"/>
    <mergeCell ref="AF185:AH185"/>
    <mergeCell ref="AF186:AH186"/>
    <mergeCell ref="AF187:AH187"/>
    <mergeCell ref="AF188:AH188"/>
    <mergeCell ref="AF189:AH189"/>
    <mergeCell ref="AF190:AH190"/>
    <mergeCell ref="AF191:AH191"/>
    <mergeCell ref="AS188:AV188"/>
    <mergeCell ref="AS189:AV189"/>
    <mergeCell ref="AS190:AV190"/>
    <mergeCell ref="AS191:AV191"/>
    <mergeCell ref="AW185:AZ185"/>
    <mergeCell ref="AW186:AZ186"/>
    <mergeCell ref="AW187:AZ187"/>
    <mergeCell ref="AW188:AZ188"/>
    <mergeCell ref="AW189:AZ189"/>
    <mergeCell ref="AW190:AZ190"/>
    <mergeCell ref="AW191:AZ191"/>
    <mergeCell ref="AI188:AL188"/>
    <mergeCell ref="AI189:AL189"/>
    <mergeCell ref="AI190:AL190"/>
    <mergeCell ref="AI191:AL191"/>
    <mergeCell ref="AM185:AO185"/>
    <mergeCell ref="AM186:AO186"/>
    <mergeCell ref="AM187:AO187"/>
    <mergeCell ref="AM188:AO188"/>
    <mergeCell ref="AM189:AO189"/>
    <mergeCell ref="AM190:AO190"/>
    <mergeCell ref="AM191:AO191"/>
    <mergeCell ref="AP185:AR185"/>
    <mergeCell ref="AP186:AR186"/>
    <mergeCell ref="AP187:AR187"/>
    <mergeCell ref="AP188:AR188"/>
    <mergeCell ref="AP189:AR189"/>
    <mergeCell ref="AP190:AR190"/>
    <mergeCell ref="AP191:AR191"/>
  </mergeCells>
  <pageMargins left="0.70866141732283472" right="0.39370078740157483" top="0.74803149606299213" bottom="0.74803149606299213" header="0.31496062992125984" footer="0"/>
  <pageSetup paperSize="8" scale="45" orientation="portrait" r:id="rId1"/>
  <rowBreaks count="7" manualBreakCount="7">
    <brk id="40" max="52" man="1"/>
    <brk id="51" max="52" man="1"/>
    <brk id="71" max="52" man="1"/>
    <brk id="103" max="52" man="1"/>
    <brk id="142" max="52" man="1"/>
    <brk id="177" max="52" man="1"/>
    <brk id="215" max="5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BM235"/>
  <sheetViews>
    <sheetView zoomScaleNormal="100" zoomScaleSheetLayoutView="100" workbookViewId="0">
      <selection activeCell="AC38" sqref="AC38:AJ38"/>
    </sheetView>
  </sheetViews>
  <sheetFormatPr defaultColWidth="0.85546875" defaultRowHeight="15" x14ac:dyDescent="0.25"/>
  <cols>
    <col min="1" max="52" width="3.85546875" style="307" customWidth="1"/>
    <col min="53" max="53" width="0.85546875" style="307"/>
    <col min="54" max="16384" width="0.85546875" style="40"/>
  </cols>
  <sheetData>
    <row r="1" spans="1:53" ht="50.1" customHeight="1" x14ac:dyDescent="0.25">
      <c r="A1" s="888" t="s">
        <v>829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136"/>
    </row>
    <row r="2" spans="1:53" s="41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53" ht="15" customHeight="1" x14ac:dyDescent="0.25">
      <c r="A3" s="889" t="s">
        <v>351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90" t="s">
        <v>592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137"/>
    </row>
    <row r="4" spans="1:53" ht="1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891" t="s">
        <v>574</v>
      </c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891"/>
      <c r="AT4" s="891"/>
      <c r="AU4" s="891"/>
      <c r="AV4" s="891"/>
      <c r="AW4" s="891"/>
      <c r="AX4" s="891"/>
      <c r="AY4" s="891"/>
      <c r="AZ4" s="891"/>
      <c r="BA4" s="93"/>
    </row>
    <row r="5" spans="1:53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474" t="s">
        <v>1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162"/>
    </row>
    <row r="6" spans="1:53" s="41" customFormat="1" ht="1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 t="s">
        <v>317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s="35" customFormat="1" ht="15" customHeight="1" x14ac:dyDescent="0.25">
      <c r="A7" s="467" t="s">
        <v>547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73" t="s">
        <v>833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5"/>
    </row>
    <row r="8" spans="1:53" s="35" customFormat="1" ht="15" customHeight="1" x14ac:dyDescent="0.2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O8" s="138"/>
      <c r="P8" s="474" t="s">
        <v>548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5"/>
    </row>
    <row r="9" spans="1:53" ht="15" customHeight="1" x14ac:dyDescent="0.25"/>
    <row r="10" spans="1:53" s="43" customFormat="1" x14ac:dyDescent="0.25">
      <c r="A10" s="98"/>
      <c r="B10" s="892" t="s">
        <v>136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97"/>
      <c r="AU10" s="97"/>
      <c r="AV10" s="97"/>
      <c r="AW10" s="97"/>
      <c r="AX10" s="97"/>
      <c r="AY10" s="97"/>
      <c r="AZ10" s="97"/>
      <c r="BA10" s="98"/>
    </row>
    <row r="11" spans="1:53" s="43" customFormat="1" ht="8.1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</row>
    <row r="12" spans="1:53" s="43" customFormat="1" ht="24.95" customHeight="1" x14ac:dyDescent="0.25">
      <c r="A12" s="98"/>
      <c r="B12" s="401" t="s">
        <v>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0" t="s">
        <v>72</v>
      </c>
      <c r="AA12" s="401"/>
      <c r="AB12" s="402"/>
      <c r="AC12" s="383" t="s">
        <v>5</v>
      </c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98"/>
    </row>
    <row r="13" spans="1:53" s="43" customFormat="1" ht="24.95" customHeight="1" x14ac:dyDescent="0.25">
      <c r="A13" s="98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4"/>
      <c r="Z13" s="455"/>
      <c r="AA13" s="453"/>
      <c r="AB13" s="454"/>
      <c r="AC13" s="400" t="s">
        <v>815</v>
      </c>
      <c r="AD13" s="401"/>
      <c r="AE13" s="401"/>
      <c r="AF13" s="401"/>
      <c r="AG13" s="401"/>
      <c r="AH13" s="401"/>
      <c r="AI13" s="401"/>
      <c r="AJ13" s="402"/>
      <c r="AK13" s="456" t="s">
        <v>816</v>
      </c>
      <c r="AL13" s="456"/>
      <c r="AM13" s="456"/>
      <c r="AN13" s="456"/>
      <c r="AO13" s="456"/>
      <c r="AP13" s="456"/>
      <c r="AQ13" s="456"/>
      <c r="AR13" s="456"/>
      <c r="AS13" s="401" t="s">
        <v>817</v>
      </c>
      <c r="AT13" s="401"/>
      <c r="AU13" s="401"/>
      <c r="AV13" s="401"/>
      <c r="AW13" s="401"/>
      <c r="AX13" s="401"/>
      <c r="AY13" s="401"/>
      <c r="AZ13" s="401"/>
      <c r="BA13" s="98"/>
    </row>
    <row r="14" spans="1:53" s="43" customFormat="1" ht="24.95" customHeight="1" x14ac:dyDescent="0.25">
      <c r="A14" s="98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5"/>
      <c r="AA14" s="404"/>
      <c r="AB14" s="406"/>
      <c r="AC14" s="405"/>
      <c r="AD14" s="404"/>
      <c r="AE14" s="404"/>
      <c r="AF14" s="404"/>
      <c r="AG14" s="404"/>
      <c r="AH14" s="404"/>
      <c r="AI14" s="404"/>
      <c r="AJ14" s="406"/>
      <c r="AK14" s="456"/>
      <c r="AL14" s="456"/>
      <c r="AM14" s="456"/>
      <c r="AN14" s="456"/>
      <c r="AO14" s="456"/>
      <c r="AP14" s="456"/>
      <c r="AQ14" s="456"/>
      <c r="AR14" s="456"/>
      <c r="AS14" s="404"/>
      <c r="AT14" s="404"/>
      <c r="AU14" s="404"/>
      <c r="AV14" s="404"/>
      <c r="AW14" s="404"/>
      <c r="AX14" s="404"/>
      <c r="AY14" s="404"/>
      <c r="AZ14" s="404"/>
      <c r="BA14" s="98"/>
    </row>
    <row r="15" spans="1:53" s="58" customFormat="1" ht="15" customHeight="1" x14ac:dyDescent="0.25">
      <c r="A15" s="159"/>
      <c r="B15" s="933">
        <v>1</v>
      </c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4"/>
      <c r="Z15" s="935" t="s">
        <v>75</v>
      </c>
      <c r="AA15" s="933"/>
      <c r="AB15" s="934"/>
      <c r="AC15" s="935" t="s">
        <v>9</v>
      </c>
      <c r="AD15" s="933"/>
      <c r="AE15" s="933"/>
      <c r="AF15" s="933"/>
      <c r="AG15" s="933"/>
      <c r="AH15" s="933"/>
      <c r="AI15" s="933"/>
      <c r="AJ15" s="934"/>
      <c r="AK15" s="935" t="s">
        <v>10</v>
      </c>
      <c r="AL15" s="933"/>
      <c r="AM15" s="933"/>
      <c r="AN15" s="933"/>
      <c r="AO15" s="933"/>
      <c r="AP15" s="933"/>
      <c r="AQ15" s="933"/>
      <c r="AR15" s="934"/>
      <c r="AS15" s="935" t="s">
        <v>11</v>
      </c>
      <c r="AT15" s="933"/>
      <c r="AU15" s="933"/>
      <c r="AV15" s="933"/>
      <c r="AW15" s="933"/>
      <c r="AX15" s="933"/>
      <c r="AY15" s="933"/>
      <c r="AZ15" s="933"/>
      <c r="BA15" s="161"/>
    </row>
    <row r="16" spans="1:53" s="58" customFormat="1" ht="15" hidden="1" customHeight="1" x14ac:dyDescent="0.25">
      <c r="A16" s="159"/>
      <c r="B16" s="740" t="s">
        <v>460</v>
      </c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887"/>
      <c r="Z16" s="439" t="s">
        <v>221</v>
      </c>
      <c r="AA16" s="440"/>
      <c r="AB16" s="44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2"/>
      <c r="BA16" s="161"/>
    </row>
    <row r="17" spans="1:54" s="58" customFormat="1" ht="15" hidden="1" customHeight="1" x14ac:dyDescent="0.25">
      <c r="A17" s="159"/>
      <c r="B17" s="737" t="s">
        <v>461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9"/>
      <c r="Z17" s="417" t="s">
        <v>224</v>
      </c>
      <c r="AA17" s="418"/>
      <c r="AB17" s="419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588"/>
      <c r="BA17" s="161"/>
    </row>
    <row r="18" spans="1:54" s="43" customFormat="1" x14ac:dyDescent="0.25">
      <c r="A18" s="98"/>
      <c r="B18" s="957" t="s">
        <v>703</v>
      </c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58"/>
      <c r="V18" s="958"/>
      <c r="W18" s="958"/>
      <c r="X18" s="958"/>
      <c r="Y18" s="959"/>
      <c r="Z18" s="417" t="s">
        <v>237</v>
      </c>
      <c r="AA18" s="418"/>
      <c r="AB18" s="419"/>
      <c r="AC18" s="723">
        <v>5000</v>
      </c>
      <c r="AD18" s="723"/>
      <c r="AE18" s="723"/>
      <c r="AF18" s="723"/>
      <c r="AG18" s="723"/>
      <c r="AH18" s="723"/>
      <c r="AI18" s="723"/>
      <c r="AJ18" s="723"/>
      <c r="AK18" s="723">
        <v>20000</v>
      </c>
      <c r="AL18" s="723"/>
      <c r="AM18" s="723"/>
      <c r="AN18" s="723"/>
      <c r="AO18" s="723"/>
      <c r="AP18" s="723"/>
      <c r="AQ18" s="723"/>
      <c r="AR18" s="723"/>
      <c r="AS18" s="723">
        <v>20000</v>
      </c>
      <c r="AT18" s="723"/>
      <c r="AU18" s="723"/>
      <c r="AV18" s="723"/>
      <c r="AW18" s="723"/>
      <c r="AX18" s="723"/>
      <c r="AY18" s="723"/>
      <c r="AZ18" s="723"/>
      <c r="BA18" s="98"/>
    </row>
    <row r="19" spans="1:54" s="51" customFormat="1" ht="15" hidden="1" customHeight="1" x14ac:dyDescent="0.25">
      <c r="A19" s="160"/>
      <c r="B19" s="737" t="s">
        <v>463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9"/>
      <c r="Z19" s="417" t="s">
        <v>241</v>
      </c>
      <c r="AA19" s="418"/>
      <c r="AB19" s="419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AZ19" s="893"/>
      <c r="BA19" s="160"/>
    </row>
    <row r="20" spans="1:54" s="51" customFormat="1" hidden="1" x14ac:dyDescent="0.25">
      <c r="A20" s="160"/>
      <c r="B20" s="740" t="s">
        <v>462</v>
      </c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887"/>
      <c r="Z20" s="417" t="s">
        <v>260</v>
      </c>
      <c r="AA20" s="418"/>
      <c r="AB20" s="419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893"/>
      <c r="BA20" s="160"/>
    </row>
    <row r="21" spans="1:54" s="43" customFormat="1" ht="33" hidden="1" customHeight="1" x14ac:dyDescent="0.25">
      <c r="A21" s="98"/>
      <c r="B21" s="414" t="s">
        <v>532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  <c r="Z21" s="417" t="s">
        <v>306</v>
      </c>
      <c r="AA21" s="418"/>
      <c r="AB21" s="419"/>
      <c r="AC21" s="812"/>
      <c r="AD21" s="813"/>
      <c r="AE21" s="813"/>
      <c r="AF21" s="813"/>
      <c r="AG21" s="813"/>
      <c r="AH21" s="813"/>
      <c r="AI21" s="813"/>
      <c r="AJ21" s="814"/>
      <c r="AK21" s="812"/>
      <c r="AL21" s="813"/>
      <c r="AM21" s="813"/>
      <c r="AN21" s="813"/>
      <c r="AO21" s="813"/>
      <c r="AP21" s="813"/>
      <c r="AQ21" s="813"/>
      <c r="AR21" s="814"/>
      <c r="AS21" s="812"/>
      <c r="AT21" s="813"/>
      <c r="AU21" s="813"/>
      <c r="AV21" s="813"/>
      <c r="AW21" s="813"/>
      <c r="AX21" s="813"/>
      <c r="AY21" s="813"/>
      <c r="AZ21" s="815"/>
      <c r="BA21" s="98"/>
    </row>
    <row r="22" spans="1:54" s="43" customFormat="1" ht="18" customHeight="1" thickBot="1" x14ac:dyDescent="0.3">
      <c r="A22" s="98"/>
      <c r="B22" s="420" t="s">
        <v>58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2"/>
      <c r="Z22" s="423" t="s">
        <v>244</v>
      </c>
      <c r="AA22" s="424"/>
      <c r="AB22" s="425"/>
      <c r="AC22" s="734">
        <f>+AC18+AC16-AC17-AC19+AC20</f>
        <v>5000</v>
      </c>
      <c r="AD22" s="735"/>
      <c r="AE22" s="735"/>
      <c r="AF22" s="735"/>
      <c r="AG22" s="735"/>
      <c r="AH22" s="735"/>
      <c r="AI22" s="735"/>
      <c r="AJ22" s="736"/>
      <c r="AK22" s="734">
        <f t="shared" ref="AK22" si="0">+AK18+AK16-AK17-AK19+AK20</f>
        <v>20000</v>
      </c>
      <c r="AL22" s="735"/>
      <c r="AM22" s="735"/>
      <c r="AN22" s="735"/>
      <c r="AO22" s="735"/>
      <c r="AP22" s="735"/>
      <c r="AQ22" s="735"/>
      <c r="AR22" s="736"/>
      <c r="AS22" s="734">
        <f t="shared" ref="AS22" si="1">+AS18+AS16-AS17-AS19+AS20</f>
        <v>20000</v>
      </c>
      <c r="AT22" s="735"/>
      <c r="AU22" s="735"/>
      <c r="AV22" s="735"/>
      <c r="AW22" s="735"/>
      <c r="AX22" s="735"/>
      <c r="AY22" s="735"/>
      <c r="AZ22" s="736"/>
      <c r="BA22" s="98"/>
    </row>
    <row r="23" spans="1:54" s="8" customFormat="1" x14ac:dyDescent="0.25">
      <c r="A23" s="98"/>
      <c r="B23" s="26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119"/>
      <c r="AA23" s="119"/>
      <c r="AB23" s="119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98"/>
      <c r="BB23" s="98"/>
    </row>
    <row r="24" spans="1:54" s="8" customFormat="1" x14ac:dyDescent="0.25">
      <c r="A24" s="98"/>
      <c r="B24" s="962" t="s">
        <v>510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98"/>
      <c r="BB24" s="98"/>
    </row>
    <row r="25" spans="1:54" customFormat="1" x14ac:dyDescent="0.25">
      <c r="A25" s="75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</row>
    <row r="26" spans="1:54" s="43" customFormat="1" ht="18" customHeight="1" x14ac:dyDescent="0.25">
      <c r="A26" s="98"/>
      <c r="B26" s="618" t="s">
        <v>485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18"/>
      <c r="AR26" s="618"/>
      <c r="AS26" s="618"/>
      <c r="AT26" s="618"/>
      <c r="AU26" s="618"/>
      <c r="AV26" s="618"/>
      <c r="AW26" s="618"/>
      <c r="AX26" s="618"/>
      <c r="AY26" s="618"/>
      <c r="AZ26" s="618"/>
      <c r="BA26" s="98"/>
    </row>
    <row r="27" spans="1:54" s="43" customFormat="1" ht="8.1" customHeight="1" x14ac:dyDescent="0.25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</row>
    <row r="28" spans="1:54" s="43" customFormat="1" ht="24.95" customHeight="1" x14ac:dyDescent="0.25">
      <c r="A28" s="98"/>
      <c r="B28" s="401" t="s">
        <v>3</v>
      </c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2"/>
      <c r="Z28" s="400" t="s">
        <v>72</v>
      </c>
      <c r="AA28" s="401"/>
      <c r="AB28" s="402"/>
      <c r="AC28" s="383" t="s">
        <v>5</v>
      </c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98"/>
    </row>
    <row r="29" spans="1:54" s="43" customFormat="1" ht="24.95" customHeight="1" x14ac:dyDescent="0.25">
      <c r="A29" s="98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4"/>
      <c r="Z29" s="455"/>
      <c r="AA29" s="453"/>
      <c r="AB29" s="454"/>
      <c r="AC29" s="400" t="str">
        <f>AC13</f>
        <v>на  2024 год
(на текущий 
финансовый год)</v>
      </c>
      <c r="AD29" s="401"/>
      <c r="AE29" s="401"/>
      <c r="AF29" s="401"/>
      <c r="AG29" s="401"/>
      <c r="AH29" s="401"/>
      <c r="AI29" s="401"/>
      <c r="AJ29" s="402"/>
      <c r="AK29" s="456" t="str">
        <f>AK13</f>
        <v>на  2025 год 
(на первый год 
планового периода)</v>
      </c>
      <c r="AL29" s="456"/>
      <c r="AM29" s="456"/>
      <c r="AN29" s="456"/>
      <c r="AO29" s="456"/>
      <c r="AP29" s="456"/>
      <c r="AQ29" s="456"/>
      <c r="AR29" s="456"/>
      <c r="AS29" s="401" t="str">
        <f>AS13</f>
        <v>на  2026 год 
(на второй год 
планового периода)</v>
      </c>
      <c r="AT29" s="401"/>
      <c r="AU29" s="401"/>
      <c r="AV29" s="401"/>
      <c r="AW29" s="401"/>
      <c r="AX29" s="401"/>
      <c r="AY29" s="401"/>
      <c r="AZ29" s="401"/>
      <c r="BA29" s="98"/>
    </row>
    <row r="30" spans="1:54" s="43" customFormat="1" ht="24.95" customHeight="1" x14ac:dyDescent="0.25">
      <c r="A30" s="98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6"/>
      <c r="Z30" s="405"/>
      <c r="AA30" s="404"/>
      <c r="AB30" s="406"/>
      <c r="AC30" s="405"/>
      <c r="AD30" s="404"/>
      <c r="AE30" s="404"/>
      <c r="AF30" s="404"/>
      <c r="AG30" s="404"/>
      <c r="AH30" s="404"/>
      <c r="AI30" s="404"/>
      <c r="AJ30" s="406"/>
      <c r="AK30" s="456"/>
      <c r="AL30" s="456"/>
      <c r="AM30" s="456"/>
      <c r="AN30" s="456"/>
      <c r="AO30" s="456"/>
      <c r="AP30" s="456"/>
      <c r="AQ30" s="456"/>
      <c r="AR30" s="456"/>
      <c r="AS30" s="404"/>
      <c r="AT30" s="404"/>
      <c r="AU30" s="404"/>
      <c r="AV30" s="404"/>
      <c r="AW30" s="404"/>
      <c r="AX30" s="404"/>
      <c r="AY30" s="404"/>
      <c r="AZ30" s="404"/>
      <c r="BA30" s="98"/>
    </row>
    <row r="31" spans="1:54" s="58" customFormat="1" ht="15" customHeight="1" x14ac:dyDescent="0.25">
      <c r="A31" s="159"/>
      <c r="B31" s="933">
        <v>1</v>
      </c>
      <c r="C31" s="9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  <c r="U31" s="933"/>
      <c r="V31" s="933"/>
      <c r="W31" s="933"/>
      <c r="X31" s="933"/>
      <c r="Y31" s="934"/>
      <c r="Z31" s="935" t="s">
        <v>75</v>
      </c>
      <c r="AA31" s="933"/>
      <c r="AB31" s="934"/>
      <c r="AC31" s="935" t="s">
        <v>9</v>
      </c>
      <c r="AD31" s="933"/>
      <c r="AE31" s="933"/>
      <c r="AF31" s="933"/>
      <c r="AG31" s="933"/>
      <c r="AH31" s="933"/>
      <c r="AI31" s="933"/>
      <c r="AJ31" s="934"/>
      <c r="AK31" s="935" t="s">
        <v>10</v>
      </c>
      <c r="AL31" s="933"/>
      <c r="AM31" s="933"/>
      <c r="AN31" s="933"/>
      <c r="AO31" s="933"/>
      <c r="AP31" s="933"/>
      <c r="AQ31" s="933"/>
      <c r="AR31" s="934"/>
      <c r="AS31" s="935" t="s">
        <v>11</v>
      </c>
      <c r="AT31" s="933"/>
      <c r="AU31" s="933"/>
      <c r="AV31" s="933"/>
      <c r="AW31" s="933"/>
      <c r="AX31" s="933"/>
      <c r="AY31" s="933"/>
      <c r="AZ31" s="933"/>
      <c r="BA31" s="161"/>
    </row>
    <row r="32" spans="1:54" s="42" customFormat="1" ht="18" hidden="1" customHeight="1" x14ac:dyDescent="0.25">
      <c r="A32" s="96"/>
      <c r="B32" s="737" t="s">
        <v>482</v>
      </c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956"/>
      <c r="Z32" s="471" t="s">
        <v>27</v>
      </c>
      <c r="AA32" s="472"/>
      <c r="AB32" s="472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2"/>
      <c r="BA32" s="96"/>
    </row>
    <row r="33" spans="1:62" s="43" customFormat="1" ht="18" hidden="1" customHeight="1" x14ac:dyDescent="0.25">
      <c r="A33" s="98"/>
      <c r="B33" s="960" t="s">
        <v>308</v>
      </c>
      <c r="C33" s="960"/>
      <c r="D33" s="960"/>
      <c r="E33" s="960"/>
      <c r="F33" s="960"/>
      <c r="G33" s="960"/>
      <c r="H33" s="960"/>
      <c r="I33" s="960"/>
      <c r="J33" s="960"/>
      <c r="K33" s="960"/>
      <c r="L33" s="960"/>
      <c r="M33" s="960"/>
      <c r="N33" s="960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1"/>
      <c r="Z33" s="457" t="s">
        <v>28</v>
      </c>
      <c r="AA33" s="458"/>
      <c r="AB33" s="459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588"/>
      <c r="BA33" s="98"/>
    </row>
    <row r="34" spans="1:62" s="43" customFormat="1" ht="18" customHeight="1" x14ac:dyDescent="0.25">
      <c r="A34" s="98"/>
      <c r="B34" s="929" t="s">
        <v>704</v>
      </c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29"/>
      <c r="V34" s="929"/>
      <c r="W34" s="929"/>
      <c r="X34" s="929"/>
      <c r="Y34" s="930"/>
      <c r="Z34" s="417" t="s">
        <v>29</v>
      </c>
      <c r="AA34" s="418"/>
      <c r="AB34" s="419"/>
      <c r="AC34" s="879">
        <v>5000</v>
      </c>
      <c r="AD34" s="456"/>
      <c r="AE34" s="456"/>
      <c r="AF34" s="456"/>
      <c r="AG34" s="456"/>
      <c r="AH34" s="456"/>
      <c r="AI34" s="456"/>
      <c r="AJ34" s="456"/>
      <c r="AK34" s="879">
        <f>AK18</f>
        <v>20000</v>
      </c>
      <c r="AL34" s="456"/>
      <c r="AM34" s="456"/>
      <c r="AN34" s="456"/>
      <c r="AO34" s="456"/>
      <c r="AP34" s="456"/>
      <c r="AQ34" s="456"/>
      <c r="AR34" s="456"/>
      <c r="AS34" s="879">
        <f>AS18</f>
        <v>20000</v>
      </c>
      <c r="AT34" s="456"/>
      <c r="AU34" s="456"/>
      <c r="AV34" s="456"/>
      <c r="AW34" s="456"/>
      <c r="AX34" s="456"/>
      <c r="AY34" s="456"/>
      <c r="AZ34" s="588"/>
      <c r="BA34" s="98"/>
    </row>
    <row r="35" spans="1:62" s="43" customFormat="1" ht="18" hidden="1" customHeight="1" x14ac:dyDescent="0.25">
      <c r="A35" s="98"/>
      <c r="B35" s="929" t="s">
        <v>535</v>
      </c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29"/>
      <c r="Y35" s="930"/>
      <c r="Z35" s="417" t="s">
        <v>486</v>
      </c>
      <c r="AA35" s="418"/>
      <c r="AB35" s="419"/>
      <c r="AC35" s="294"/>
      <c r="AD35" s="292"/>
      <c r="AE35" s="292"/>
      <c r="AF35" s="292"/>
      <c r="AG35" s="292"/>
      <c r="AH35" s="292"/>
      <c r="AI35" s="292"/>
      <c r="AJ35" s="293"/>
      <c r="AK35" s="294"/>
      <c r="AL35" s="292"/>
      <c r="AM35" s="292"/>
      <c r="AN35" s="292"/>
      <c r="AO35" s="292"/>
      <c r="AP35" s="292"/>
      <c r="AQ35" s="292"/>
      <c r="AR35" s="293"/>
      <c r="AS35" s="294"/>
      <c r="AT35" s="292"/>
      <c r="AU35" s="292"/>
      <c r="AV35" s="292"/>
      <c r="AW35" s="292"/>
      <c r="AX35" s="292"/>
      <c r="AY35" s="292"/>
      <c r="AZ35" s="306"/>
      <c r="BA35" s="98"/>
    </row>
    <row r="36" spans="1:62" s="43" customFormat="1" ht="31.5" hidden="1" customHeight="1" x14ac:dyDescent="0.25">
      <c r="A36" s="98"/>
      <c r="B36" s="931" t="s">
        <v>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2"/>
      <c r="Z36" s="417"/>
      <c r="AA36" s="418"/>
      <c r="AB36" s="419"/>
      <c r="AC36" s="294"/>
      <c r="AD36" s="292"/>
      <c r="AE36" s="292"/>
      <c r="AF36" s="292"/>
      <c r="AG36" s="292"/>
      <c r="AH36" s="292"/>
      <c r="AI36" s="292"/>
      <c r="AJ36" s="293"/>
      <c r="AK36" s="294"/>
      <c r="AL36" s="292"/>
      <c r="AM36" s="292"/>
      <c r="AN36" s="292"/>
      <c r="AO36" s="292"/>
      <c r="AP36" s="292"/>
      <c r="AQ36" s="292"/>
      <c r="AR36" s="293"/>
      <c r="AS36" s="294"/>
      <c r="AT36" s="292"/>
      <c r="AU36" s="292"/>
      <c r="AV36" s="292"/>
      <c r="AW36" s="292"/>
      <c r="AX36" s="292"/>
      <c r="AY36" s="292"/>
      <c r="AZ36" s="306"/>
      <c r="BA36" s="98"/>
    </row>
    <row r="37" spans="1:62" s="43" customFormat="1" ht="18" hidden="1" customHeight="1" x14ac:dyDescent="0.25">
      <c r="A37" s="98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295"/>
      <c r="AA37" s="296"/>
      <c r="AB37" s="297"/>
      <c r="AC37" s="294"/>
      <c r="AD37" s="292"/>
      <c r="AE37" s="292"/>
      <c r="AF37" s="292"/>
      <c r="AG37" s="292"/>
      <c r="AH37" s="292"/>
      <c r="AI37" s="292"/>
      <c r="AJ37" s="293"/>
      <c r="AK37" s="294"/>
      <c r="AL37" s="292"/>
      <c r="AM37" s="292"/>
      <c r="AN37" s="292"/>
      <c r="AO37" s="292"/>
      <c r="AP37" s="292"/>
      <c r="AQ37" s="292"/>
      <c r="AR37" s="293"/>
      <c r="AS37" s="294"/>
      <c r="AT37" s="292"/>
      <c r="AU37" s="292"/>
      <c r="AV37" s="292"/>
      <c r="AW37" s="292"/>
      <c r="AX37" s="292"/>
      <c r="AY37" s="292"/>
      <c r="AZ37" s="306"/>
      <c r="BA37" s="98"/>
    </row>
    <row r="38" spans="1:62" s="43" customFormat="1" ht="15" customHeight="1" x14ac:dyDescent="0.25">
      <c r="A38" s="98"/>
      <c r="B38" s="737" t="s">
        <v>705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9"/>
      <c r="Z38" s="417" t="s">
        <v>487</v>
      </c>
      <c r="AA38" s="418"/>
      <c r="AB38" s="419"/>
      <c r="AC38" s="963">
        <v>0</v>
      </c>
      <c r="AD38" s="404"/>
      <c r="AE38" s="404"/>
      <c r="AF38" s="404"/>
      <c r="AG38" s="404"/>
      <c r="AH38" s="404"/>
      <c r="AI38" s="404"/>
      <c r="AJ38" s="406"/>
      <c r="AK38" s="963">
        <v>0</v>
      </c>
      <c r="AL38" s="404"/>
      <c r="AM38" s="404"/>
      <c r="AN38" s="404"/>
      <c r="AO38" s="404"/>
      <c r="AP38" s="404"/>
      <c r="AQ38" s="404"/>
      <c r="AR38" s="406"/>
      <c r="AS38" s="963">
        <v>0</v>
      </c>
      <c r="AT38" s="404"/>
      <c r="AU38" s="404"/>
      <c r="AV38" s="404"/>
      <c r="AW38" s="404"/>
      <c r="AX38" s="404"/>
      <c r="AY38" s="404"/>
      <c r="AZ38" s="406"/>
      <c r="BA38" s="98"/>
    </row>
    <row r="39" spans="1:62" s="43" customFormat="1" ht="18" customHeight="1" thickBot="1" x14ac:dyDescent="0.3">
      <c r="A39" s="98"/>
      <c r="B39" s="420" t="s">
        <v>58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2"/>
      <c r="Z39" s="448" t="s">
        <v>244</v>
      </c>
      <c r="AA39" s="449"/>
      <c r="AB39" s="450"/>
      <c r="AC39" s="880">
        <f>AC34+AC38</f>
        <v>5000</v>
      </c>
      <c r="AD39" s="574"/>
      <c r="AE39" s="574"/>
      <c r="AF39" s="574"/>
      <c r="AG39" s="574"/>
      <c r="AH39" s="574"/>
      <c r="AI39" s="574"/>
      <c r="AJ39" s="574"/>
      <c r="AK39" s="880">
        <f t="shared" ref="AK39" si="2">AK34+AK38</f>
        <v>20000</v>
      </c>
      <c r="AL39" s="574"/>
      <c r="AM39" s="574"/>
      <c r="AN39" s="574"/>
      <c r="AO39" s="574"/>
      <c r="AP39" s="574"/>
      <c r="AQ39" s="574"/>
      <c r="AR39" s="574"/>
      <c r="AS39" s="880">
        <f t="shared" ref="AS39" si="3">AS34+AS38</f>
        <v>20000</v>
      </c>
      <c r="AT39" s="574"/>
      <c r="AU39" s="574"/>
      <c r="AV39" s="574"/>
      <c r="AW39" s="574"/>
      <c r="AX39" s="574"/>
      <c r="AY39" s="574"/>
      <c r="AZ39" s="574"/>
      <c r="BA39" s="98"/>
    </row>
    <row r="40" spans="1:62" s="43" customFormat="1" ht="15" customHeight="1" x14ac:dyDescent="0.25">
      <c r="A40" s="98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98"/>
    </row>
    <row r="41" spans="1:62" s="52" customFormat="1" ht="15.75" hidden="1" customHeight="1" x14ac:dyDescent="0.2">
      <c r="A41" s="157"/>
      <c r="B41" s="955" t="s">
        <v>484</v>
      </c>
      <c r="C41" s="955"/>
      <c r="D41" s="955"/>
      <c r="E41" s="955"/>
      <c r="F41" s="955"/>
      <c r="G41" s="955"/>
      <c r="H41" s="955"/>
      <c r="I41" s="955"/>
      <c r="J41" s="955"/>
      <c r="K41" s="955"/>
      <c r="L41" s="955"/>
      <c r="M41" s="955"/>
      <c r="N41" s="955"/>
      <c r="O41" s="955"/>
      <c r="P41" s="955"/>
      <c r="Q41" s="955"/>
      <c r="R41" s="955"/>
      <c r="S41" s="955"/>
      <c r="T41" s="955"/>
      <c r="U41" s="955"/>
      <c r="V41" s="955"/>
      <c r="W41" s="955"/>
      <c r="X41" s="955"/>
      <c r="Y41" s="955"/>
      <c r="Z41" s="955"/>
      <c r="AA41" s="955"/>
      <c r="AB41" s="955"/>
      <c r="AC41" s="955"/>
      <c r="AD41" s="955"/>
      <c r="AE41" s="955"/>
      <c r="AF41" s="955"/>
      <c r="AG41" s="955"/>
      <c r="AH41" s="955"/>
      <c r="AI41" s="955"/>
      <c r="AJ41" s="955"/>
      <c r="AK41" s="955"/>
      <c r="AL41" s="955"/>
      <c r="AM41" s="955"/>
      <c r="AN41" s="955"/>
      <c r="AO41" s="955"/>
      <c r="AP41" s="955"/>
      <c r="AQ41" s="955"/>
      <c r="AR41" s="955"/>
      <c r="AS41" s="955"/>
      <c r="AT41" s="955"/>
      <c r="AU41" s="955"/>
      <c r="AV41" s="955"/>
      <c r="AW41" s="955"/>
      <c r="AX41" s="955"/>
      <c r="AY41" s="955"/>
      <c r="AZ41" s="955"/>
      <c r="BA41" s="955"/>
      <c r="BB41" s="955"/>
      <c r="BC41" s="955"/>
      <c r="BD41" s="955"/>
      <c r="BE41" s="955"/>
      <c r="BF41" s="955"/>
    </row>
    <row r="42" spans="1:62" s="43" customFormat="1" ht="18" hidden="1" customHeight="1" x14ac:dyDescent="0.25">
      <c r="A42" s="98"/>
      <c r="B42" s="953" t="s">
        <v>608</v>
      </c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/>
      <c r="AD42" s="953"/>
      <c r="AE42" s="953"/>
      <c r="AF42" s="953"/>
      <c r="AG42" s="953"/>
      <c r="AH42" s="953"/>
      <c r="AI42" s="953"/>
      <c r="AJ42" s="953"/>
      <c r="AK42" s="953"/>
      <c r="AL42" s="953"/>
      <c r="AM42" s="953"/>
      <c r="AN42" s="953"/>
      <c r="AO42" s="953"/>
      <c r="AP42" s="953"/>
      <c r="AQ42" s="953"/>
      <c r="AR42" s="953"/>
      <c r="AS42" s="953"/>
      <c r="AT42" s="953"/>
      <c r="AU42" s="953"/>
      <c r="AV42" s="953"/>
      <c r="AW42" s="953"/>
      <c r="AX42" s="953"/>
      <c r="AY42" s="953"/>
      <c r="AZ42" s="953"/>
      <c r="BA42" s="953"/>
      <c r="BB42" s="953"/>
      <c r="BC42" s="953"/>
      <c r="BD42" s="953"/>
      <c r="BE42" s="953"/>
      <c r="BF42" s="953"/>
    </row>
    <row r="43" spans="1:62" s="43" customFormat="1" ht="8.1" hidden="1" customHeight="1" x14ac:dyDescent="0.25">
      <c r="A43" s="98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99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s="43" customFormat="1" ht="58.5" hidden="1" customHeight="1" x14ac:dyDescent="0.25">
      <c r="A44" s="98"/>
      <c r="B44" s="401" t="s">
        <v>137</v>
      </c>
      <c r="C44" s="401"/>
      <c r="D44" s="401"/>
      <c r="E44" s="401"/>
      <c r="F44" s="402"/>
      <c r="G44" s="456" t="s">
        <v>138</v>
      </c>
      <c r="H44" s="456"/>
      <c r="I44" s="456"/>
      <c r="J44" s="456" t="s">
        <v>139</v>
      </c>
      <c r="K44" s="456"/>
      <c r="L44" s="456"/>
      <c r="M44" s="456"/>
      <c r="N44" s="456" t="s">
        <v>194</v>
      </c>
      <c r="O44" s="456"/>
      <c r="P44" s="456"/>
      <c r="Q44" s="456"/>
      <c r="R44" s="400" t="s">
        <v>140</v>
      </c>
      <c r="S44" s="401"/>
      <c r="T44" s="401"/>
      <c r="U44" s="402"/>
      <c r="V44" s="400" t="s">
        <v>195</v>
      </c>
      <c r="W44" s="401"/>
      <c r="X44" s="401"/>
      <c r="Y44" s="402"/>
      <c r="Z44" s="400" t="s">
        <v>196</v>
      </c>
      <c r="AA44" s="401"/>
      <c r="AB44" s="401"/>
      <c r="AC44" s="401"/>
      <c r="AD44" s="383" t="s">
        <v>422</v>
      </c>
      <c r="AE44" s="384"/>
      <c r="AF44" s="384"/>
      <c r="AG44" s="384"/>
      <c r="AH44" s="384"/>
      <c r="AI44" s="385"/>
      <c r="AJ44" s="383" t="s">
        <v>141</v>
      </c>
      <c r="AK44" s="384"/>
      <c r="AL44" s="384"/>
      <c r="AM44" s="384"/>
      <c r="AN44" s="384"/>
      <c r="AO44" s="385"/>
      <c r="AP44" s="456" t="s">
        <v>142</v>
      </c>
      <c r="AQ44" s="456"/>
      <c r="AR44" s="456"/>
      <c r="AS44" s="456"/>
      <c r="AT44" s="456"/>
      <c r="AU44" s="456"/>
      <c r="AV44" s="456"/>
      <c r="AW44" s="456"/>
      <c r="AX44" s="401" t="s">
        <v>342</v>
      </c>
      <c r="AY44" s="401"/>
      <c r="AZ44" s="401"/>
      <c r="BA44" s="106"/>
      <c r="BB44" s="46"/>
      <c r="BC44" s="46"/>
      <c r="BD44" s="46"/>
      <c r="BE44" s="46"/>
      <c r="BF44" s="46"/>
      <c r="BG44" s="45"/>
      <c r="BH44" s="45"/>
    </row>
    <row r="45" spans="1:62" s="43" customFormat="1" ht="148.5" hidden="1" customHeight="1" x14ac:dyDescent="0.25">
      <c r="A45" s="98"/>
      <c r="B45" s="404"/>
      <c r="C45" s="404"/>
      <c r="D45" s="404"/>
      <c r="E45" s="404"/>
      <c r="F45" s="40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05"/>
      <c r="S45" s="404"/>
      <c r="T45" s="404"/>
      <c r="U45" s="406"/>
      <c r="V45" s="405"/>
      <c r="W45" s="404"/>
      <c r="X45" s="404"/>
      <c r="Y45" s="406"/>
      <c r="Z45" s="405"/>
      <c r="AA45" s="404"/>
      <c r="AB45" s="404"/>
      <c r="AC45" s="404"/>
      <c r="AD45" s="594" t="s">
        <v>143</v>
      </c>
      <c r="AE45" s="595"/>
      <c r="AF45" s="596"/>
      <c r="AG45" s="594" t="s">
        <v>197</v>
      </c>
      <c r="AH45" s="595"/>
      <c r="AI45" s="596"/>
      <c r="AJ45" s="594" t="s">
        <v>144</v>
      </c>
      <c r="AK45" s="595"/>
      <c r="AL45" s="596"/>
      <c r="AM45" s="594" t="s">
        <v>145</v>
      </c>
      <c r="AN45" s="595"/>
      <c r="AO45" s="596"/>
      <c r="AP45" s="952" t="s">
        <v>146</v>
      </c>
      <c r="AQ45" s="952"/>
      <c r="AR45" s="952" t="s">
        <v>147</v>
      </c>
      <c r="AS45" s="952"/>
      <c r="AT45" s="952"/>
      <c r="AU45" s="952" t="s">
        <v>148</v>
      </c>
      <c r="AV45" s="952"/>
      <c r="AW45" s="952"/>
      <c r="AX45" s="404"/>
      <c r="AY45" s="404"/>
      <c r="AZ45" s="404"/>
      <c r="BA45" s="148"/>
      <c r="BB45" s="49"/>
      <c r="BC45" s="49"/>
      <c r="BD45" s="46"/>
      <c r="BE45" s="46"/>
      <c r="BF45" s="46"/>
      <c r="BG45" s="45"/>
      <c r="BH45" s="45"/>
    </row>
    <row r="46" spans="1:62" s="57" customFormat="1" ht="13.5" hidden="1" thickBot="1" x14ac:dyDescent="0.25">
      <c r="A46" s="163"/>
      <c r="B46" s="941">
        <v>1</v>
      </c>
      <c r="C46" s="938"/>
      <c r="D46" s="938"/>
      <c r="E46" s="938"/>
      <c r="F46" s="938"/>
      <c r="G46" s="950">
        <v>2</v>
      </c>
      <c r="H46" s="950"/>
      <c r="I46" s="950"/>
      <c r="J46" s="950">
        <v>3</v>
      </c>
      <c r="K46" s="950"/>
      <c r="L46" s="950"/>
      <c r="M46" s="950"/>
      <c r="N46" s="950">
        <v>4</v>
      </c>
      <c r="O46" s="950"/>
      <c r="P46" s="950"/>
      <c r="Q46" s="950"/>
      <c r="R46" s="950">
        <v>5</v>
      </c>
      <c r="S46" s="950"/>
      <c r="T46" s="950"/>
      <c r="U46" s="950"/>
      <c r="V46" s="950">
        <v>6</v>
      </c>
      <c r="W46" s="950"/>
      <c r="X46" s="950"/>
      <c r="Y46" s="950"/>
      <c r="Z46" s="950">
        <v>7</v>
      </c>
      <c r="AA46" s="950"/>
      <c r="AB46" s="950"/>
      <c r="AC46" s="950"/>
      <c r="AD46" s="950">
        <v>8</v>
      </c>
      <c r="AE46" s="950"/>
      <c r="AF46" s="950"/>
      <c r="AG46" s="950">
        <v>9</v>
      </c>
      <c r="AH46" s="950"/>
      <c r="AI46" s="950"/>
      <c r="AJ46" s="950">
        <v>10</v>
      </c>
      <c r="AK46" s="950"/>
      <c r="AL46" s="950"/>
      <c r="AM46" s="950">
        <v>11</v>
      </c>
      <c r="AN46" s="950"/>
      <c r="AO46" s="950"/>
      <c r="AP46" s="950">
        <v>12</v>
      </c>
      <c r="AQ46" s="950"/>
      <c r="AR46" s="950">
        <v>13</v>
      </c>
      <c r="AS46" s="950"/>
      <c r="AT46" s="950"/>
      <c r="AU46" s="950">
        <v>14</v>
      </c>
      <c r="AV46" s="950"/>
      <c r="AW46" s="950"/>
      <c r="AX46" s="950">
        <v>15</v>
      </c>
      <c r="AY46" s="950"/>
      <c r="AZ46" s="951"/>
      <c r="BA46" s="161"/>
      <c r="BB46" s="55"/>
      <c r="BC46" s="55"/>
      <c r="BD46" s="55"/>
      <c r="BE46" s="55"/>
      <c r="BF46" s="55"/>
      <c r="BG46" s="56"/>
      <c r="BH46" s="56"/>
    </row>
    <row r="47" spans="1:62" s="43" customFormat="1" ht="18" hidden="1" customHeight="1" x14ac:dyDescent="0.25">
      <c r="A47" s="98"/>
      <c r="B47" s="949" t="s">
        <v>609</v>
      </c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937"/>
      <c r="BA47" s="100"/>
      <c r="BB47" s="44"/>
      <c r="BC47" s="44"/>
      <c r="BD47" s="44"/>
      <c r="BE47" s="44"/>
      <c r="BF47" s="44"/>
      <c r="BG47" s="45"/>
      <c r="BH47" s="45"/>
    </row>
    <row r="48" spans="1:62" s="43" customFormat="1" ht="18" hidden="1" customHeight="1" x14ac:dyDescent="0.25">
      <c r="A48" s="98"/>
      <c r="B48" s="948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587"/>
      <c r="AL48" s="587"/>
      <c r="AM48" s="587"/>
      <c r="AN48" s="587"/>
      <c r="AO48" s="587"/>
      <c r="AP48" s="587"/>
      <c r="AQ48" s="587"/>
      <c r="AR48" s="587"/>
      <c r="AS48" s="587"/>
      <c r="AT48" s="587"/>
      <c r="AU48" s="587"/>
      <c r="AV48" s="587"/>
      <c r="AW48" s="587"/>
      <c r="AX48" s="587"/>
      <c r="AY48" s="587"/>
      <c r="AZ48" s="936"/>
      <c r="BA48" s="100"/>
      <c r="BB48" s="44"/>
      <c r="BC48" s="44"/>
      <c r="BD48" s="44"/>
      <c r="BE48" s="44"/>
      <c r="BF48" s="44"/>
      <c r="BG48" s="45"/>
      <c r="BH48" s="45"/>
    </row>
    <row r="49" spans="1:62" s="43" customFormat="1" ht="18" hidden="1" customHeight="1" thickBot="1" x14ac:dyDescent="0.3">
      <c r="A49" s="98"/>
      <c r="B49" s="848"/>
      <c r="C49" s="573"/>
      <c r="D49" s="573"/>
      <c r="E49" s="573"/>
      <c r="F49" s="573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936"/>
      <c r="BA49" s="100"/>
      <c r="BB49" s="44"/>
      <c r="BC49" s="44"/>
      <c r="BD49" s="44"/>
      <c r="BE49" s="44"/>
      <c r="BF49" s="44"/>
      <c r="BG49" s="45"/>
      <c r="BH49" s="45"/>
    </row>
    <row r="50" spans="1:62" s="43" customFormat="1" ht="18" hidden="1" customHeight="1" thickBot="1" x14ac:dyDescent="0.3">
      <c r="A50" s="98"/>
      <c r="B50" s="946" t="s">
        <v>114</v>
      </c>
      <c r="C50" s="946"/>
      <c r="D50" s="946"/>
      <c r="E50" s="946"/>
      <c r="F50" s="947"/>
      <c r="G50" s="623" t="s">
        <v>30</v>
      </c>
      <c r="H50" s="623"/>
      <c r="I50" s="623"/>
      <c r="J50" s="623" t="s">
        <v>30</v>
      </c>
      <c r="K50" s="623"/>
      <c r="L50" s="623"/>
      <c r="M50" s="623"/>
      <c r="N50" s="623" t="s">
        <v>30</v>
      </c>
      <c r="O50" s="623"/>
      <c r="P50" s="623"/>
      <c r="Q50" s="623"/>
      <c r="R50" s="623" t="s">
        <v>30</v>
      </c>
      <c r="S50" s="623"/>
      <c r="T50" s="623"/>
      <c r="U50" s="623"/>
      <c r="V50" s="623" t="s">
        <v>30</v>
      </c>
      <c r="W50" s="623"/>
      <c r="X50" s="623"/>
      <c r="Y50" s="623"/>
      <c r="Z50" s="623" t="s">
        <v>30</v>
      </c>
      <c r="AA50" s="623"/>
      <c r="AB50" s="623"/>
      <c r="AC50" s="623"/>
      <c r="AD50" s="573"/>
      <c r="AE50" s="573"/>
      <c r="AF50" s="573"/>
      <c r="AG50" s="573"/>
      <c r="AH50" s="573"/>
      <c r="AI50" s="573"/>
      <c r="AJ50" s="623" t="s">
        <v>30</v>
      </c>
      <c r="AK50" s="623"/>
      <c r="AL50" s="623"/>
      <c r="AM50" s="623" t="s">
        <v>30</v>
      </c>
      <c r="AN50" s="623"/>
      <c r="AO50" s="623"/>
      <c r="AP50" s="623" t="s">
        <v>30</v>
      </c>
      <c r="AQ50" s="623"/>
      <c r="AR50" s="623" t="s">
        <v>30</v>
      </c>
      <c r="AS50" s="623"/>
      <c r="AT50" s="623"/>
      <c r="AU50" s="623" t="s">
        <v>30</v>
      </c>
      <c r="AV50" s="623"/>
      <c r="AW50" s="623"/>
      <c r="AX50" s="573"/>
      <c r="AY50" s="573"/>
      <c r="AZ50" s="945"/>
      <c r="BA50" s="149"/>
      <c r="BB50" s="50"/>
      <c r="BC50" s="50"/>
      <c r="BD50" s="50"/>
      <c r="BE50" s="50"/>
      <c r="BF50" s="50"/>
      <c r="BG50" s="45"/>
      <c r="BH50" s="45"/>
    </row>
    <row r="51" spans="1:62" s="43" customFormat="1" hidden="1" x14ac:dyDescent="0.25">
      <c r="A51" s="98"/>
      <c r="B51" s="164"/>
      <c r="C51" s="164"/>
      <c r="D51" s="164"/>
      <c r="E51" s="164"/>
      <c r="F51" s="164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53"/>
      <c r="BC51" s="53"/>
      <c r="BD51" s="53"/>
      <c r="BE51" s="53"/>
      <c r="BF51" s="53"/>
      <c r="BG51" s="45"/>
      <c r="BH51" s="45"/>
    </row>
    <row r="52" spans="1:62" s="43" customFormat="1" ht="18" hidden="1" customHeight="1" x14ac:dyDescent="0.25">
      <c r="A52" s="98"/>
      <c r="B52" s="953" t="s">
        <v>294</v>
      </c>
      <c r="C52" s="953"/>
      <c r="D52" s="953"/>
      <c r="E52" s="953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953"/>
      <c r="Y52" s="953"/>
      <c r="Z52" s="953"/>
      <c r="AA52" s="953"/>
      <c r="AB52" s="953"/>
      <c r="AC52" s="953"/>
      <c r="AD52" s="953"/>
      <c r="AE52" s="953"/>
      <c r="AF52" s="953"/>
      <c r="AG52" s="953"/>
      <c r="AH52" s="953"/>
      <c r="AI52" s="953"/>
      <c r="AJ52" s="953"/>
      <c r="AK52" s="953"/>
      <c r="AL52" s="953"/>
      <c r="AM52" s="953"/>
      <c r="AN52" s="953"/>
      <c r="AO52" s="953"/>
      <c r="AP52" s="953"/>
      <c r="AQ52" s="953"/>
      <c r="AR52" s="953"/>
      <c r="AS52" s="953"/>
      <c r="AT52" s="953"/>
      <c r="AU52" s="953"/>
      <c r="AV52" s="953"/>
      <c r="AW52" s="953"/>
      <c r="AX52" s="953"/>
      <c r="AY52" s="953"/>
      <c r="AZ52" s="953"/>
      <c r="BA52" s="953"/>
      <c r="BB52" s="953"/>
      <c r="BC52" s="953"/>
      <c r="BD52" s="953"/>
      <c r="BE52" s="953"/>
      <c r="BF52" s="953"/>
    </row>
    <row r="53" spans="1:62" s="43" customFormat="1" ht="8.1" hidden="1" customHeight="1" x14ac:dyDescent="0.25">
      <c r="A53" s="98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99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s="43" customFormat="1" ht="58.5" hidden="1" customHeight="1" x14ac:dyDescent="0.25">
      <c r="A54" s="98"/>
      <c r="B54" s="401" t="s">
        <v>137</v>
      </c>
      <c r="C54" s="401"/>
      <c r="D54" s="401"/>
      <c r="E54" s="401"/>
      <c r="F54" s="402"/>
      <c r="G54" s="456" t="s">
        <v>138</v>
      </c>
      <c r="H54" s="456"/>
      <c r="I54" s="456"/>
      <c r="J54" s="456" t="s">
        <v>139</v>
      </c>
      <c r="K54" s="456"/>
      <c r="L54" s="456"/>
      <c r="M54" s="456"/>
      <c r="N54" s="456" t="s">
        <v>194</v>
      </c>
      <c r="O54" s="456"/>
      <c r="P54" s="456"/>
      <c r="Q54" s="456"/>
      <c r="R54" s="400" t="s">
        <v>140</v>
      </c>
      <c r="S54" s="401"/>
      <c r="T54" s="401"/>
      <c r="U54" s="402"/>
      <c r="V54" s="400" t="s">
        <v>195</v>
      </c>
      <c r="W54" s="401"/>
      <c r="X54" s="401"/>
      <c r="Y54" s="402"/>
      <c r="Z54" s="400" t="s">
        <v>196</v>
      </c>
      <c r="AA54" s="401"/>
      <c r="AB54" s="401"/>
      <c r="AC54" s="401"/>
      <c r="AD54" s="383" t="s">
        <v>422</v>
      </c>
      <c r="AE54" s="384"/>
      <c r="AF54" s="384"/>
      <c r="AG54" s="384"/>
      <c r="AH54" s="384"/>
      <c r="AI54" s="385"/>
      <c r="AJ54" s="383" t="s">
        <v>141</v>
      </c>
      <c r="AK54" s="384"/>
      <c r="AL54" s="384"/>
      <c r="AM54" s="384"/>
      <c r="AN54" s="384"/>
      <c r="AO54" s="385"/>
      <c r="AP54" s="456" t="s">
        <v>142</v>
      </c>
      <c r="AQ54" s="456"/>
      <c r="AR54" s="456"/>
      <c r="AS54" s="456"/>
      <c r="AT54" s="456"/>
      <c r="AU54" s="456"/>
      <c r="AV54" s="456"/>
      <c r="AW54" s="456"/>
      <c r="AX54" s="401" t="s">
        <v>342</v>
      </c>
      <c r="AY54" s="401"/>
      <c r="AZ54" s="401"/>
      <c r="BA54" s="106"/>
      <c r="BB54" s="46"/>
      <c r="BC54" s="46"/>
      <c r="BD54" s="46"/>
      <c r="BE54" s="46"/>
      <c r="BF54" s="46"/>
      <c r="BG54" s="45"/>
      <c r="BH54" s="45"/>
    </row>
    <row r="55" spans="1:62" s="43" customFormat="1" ht="148.5" hidden="1" customHeight="1" x14ac:dyDescent="0.25">
      <c r="A55" s="98"/>
      <c r="B55" s="404"/>
      <c r="C55" s="404"/>
      <c r="D55" s="404"/>
      <c r="E55" s="404"/>
      <c r="F55" s="40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05"/>
      <c r="S55" s="404"/>
      <c r="T55" s="404"/>
      <c r="U55" s="406"/>
      <c r="V55" s="405"/>
      <c r="W55" s="404"/>
      <c r="X55" s="404"/>
      <c r="Y55" s="406"/>
      <c r="Z55" s="405"/>
      <c r="AA55" s="404"/>
      <c r="AB55" s="404"/>
      <c r="AC55" s="404"/>
      <c r="AD55" s="594" t="s">
        <v>143</v>
      </c>
      <c r="AE55" s="595"/>
      <c r="AF55" s="596"/>
      <c r="AG55" s="594" t="s">
        <v>197</v>
      </c>
      <c r="AH55" s="595"/>
      <c r="AI55" s="596"/>
      <c r="AJ55" s="594" t="s">
        <v>144</v>
      </c>
      <c r="AK55" s="595"/>
      <c r="AL55" s="596"/>
      <c r="AM55" s="594" t="s">
        <v>145</v>
      </c>
      <c r="AN55" s="595"/>
      <c r="AO55" s="596"/>
      <c r="AP55" s="952" t="s">
        <v>146</v>
      </c>
      <c r="AQ55" s="952"/>
      <c r="AR55" s="952" t="s">
        <v>147</v>
      </c>
      <c r="AS55" s="952"/>
      <c r="AT55" s="952"/>
      <c r="AU55" s="952" t="s">
        <v>148</v>
      </c>
      <c r="AV55" s="952"/>
      <c r="AW55" s="952"/>
      <c r="AX55" s="404"/>
      <c r="AY55" s="404"/>
      <c r="AZ55" s="404"/>
      <c r="BA55" s="148"/>
      <c r="BB55" s="49"/>
      <c r="BC55" s="49"/>
      <c r="BD55" s="46"/>
      <c r="BE55" s="46"/>
      <c r="BF55" s="46"/>
      <c r="BG55" s="45"/>
      <c r="BH55" s="45"/>
    </row>
    <row r="56" spans="1:62" s="57" customFormat="1" ht="13.5" hidden="1" thickBot="1" x14ac:dyDescent="0.25">
      <c r="A56" s="163"/>
      <c r="B56" s="941">
        <v>1</v>
      </c>
      <c r="C56" s="938"/>
      <c r="D56" s="938"/>
      <c r="E56" s="938"/>
      <c r="F56" s="938"/>
      <c r="G56" s="950">
        <v>2</v>
      </c>
      <c r="H56" s="950"/>
      <c r="I56" s="950"/>
      <c r="J56" s="950">
        <v>3</v>
      </c>
      <c r="K56" s="950"/>
      <c r="L56" s="950"/>
      <c r="M56" s="950"/>
      <c r="N56" s="950">
        <v>4</v>
      </c>
      <c r="O56" s="950"/>
      <c r="P56" s="950"/>
      <c r="Q56" s="950"/>
      <c r="R56" s="950">
        <v>5</v>
      </c>
      <c r="S56" s="950"/>
      <c r="T56" s="950"/>
      <c r="U56" s="950"/>
      <c r="V56" s="950">
        <v>6</v>
      </c>
      <c r="W56" s="950"/>
      <c r="X56" s="950"/>
      <c r="Y56" s="950"/>
      <c r="Z56" s="950">
        <v>7</v>
      </c>
      <c r="AA56" s="950"/>
      <c r="AB56" s="950"/>
      <c r="AC56" s="950"/>
      <c r="AD56" s="950">
        <v>8</v>
      </c>
      <c r="AE56" s="950"/>
      <c r="AF56" s="950"/>
      <c r="AG56" s="950">
        <v>9</v>
      </c>
      <c r="AH56" s="950"/>
      <c r="AI56" s="950"/>
      <c r="AJ56" s="950">
        <v>10</v>
      </c>
      <c r="AK56" s="950"/>
      <c r="AL56" s="950"/>
      <c r="AM56" s="950">
        <v>11</v>
      </c>
      <c r="AN56" s="950"/>
      <c r="AO56" s="950"/>
      <c r="AP56" s="950">
        <v>12</v>
      </c>
      <c r="AQ56" s="950"/>
      <c r="AR56" s="950">
        <v>13</v>
      </c>
      <c r="AS56" s="950"/>
      <c r="AT56" s="950"/>
      <c r="AU56" s="950">
        <v>14</v>
      </c>
      <c r="AV56" s="950"/>
      <c r="AW56" s="950"/>
      <c r="AX56" s="950">
        <v>15</v>
      </c>
      <c r="AY56" s="950"/>
      <c r="AZ56" s="951"/>
      <c r="BA56" s="161"/>
      <c r="BB56" s="55"/>
      <c r="BC56" s="55"/>
      <c r="BD56" s="55"/>
      <c r="BE56" s="55"/>
      <c r="BF56" s="55"/>
      <c r="BG56" s="56"/>
      <c r="BH56" s="56"/>
    </row>
    <row r="57" spans="1:62" s="43" customFormat="1" ht="18" hidden="1" customHeight="1" x14ac:dyDescent="0.25">
      <c r="A57" s="98"/>
      <c r="B57" s="949"/>
      <c r="C57" s="580"/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0"/>
      <c r="AS57" s="580"/>
      <c r="AT57" s="580"/>
      <c r="AU57" s="580"/>
      <c r="AV57" s="580"/>
      <c r="AW57" s="580"/>
      <c r="AX57" s="580"/>
      <c r="AY57" s="580"/>
      <c r="AZ57" s="937"/>
      <c r="BA57" s="100"/>
      <c r="BB57" s="44"/>
      <c r="BC57" s="44"/>
      <c r="BD57" s="44"/>
      <c r="BE57" s="44"/>
      <c r="BF57" s="44"/>
      <c r="BG57" s="45"/>
      <c r="BH57" s="45"/>
    </row>
    <row r="58" spans="1:62" s="43" customFormat="1" ht="18" hidden="1" customHeight="1" x14ac:dyDescent="0.25">
      <c r="A58" s="98"/>
      <c r="B58" s="948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936"/>
      <c r="BA58" s="100"/>
      <c r="BB58" s="44"/>
      <c r="BC58" s="44"/>
      <c r="BD58" s="44"/>
      <c r="BE58" s="44"/>
      <c r="BF58" s="44"/>
      <c r="BG58" s="45"/>
      <c r="BH58" s="45"/>
    </row>
    <row r="59" spans="1:62" s="43" customFormat="1" ht="18" hidden="1" customHeight="1" thickBot="1" x14ac:dyDescent="0.3">
      <c r="A59" s="98"/>
      <c r="B59" s="848"/>
      <c r="C59" s="573"/>
      <c r="D59" s="573"/>
      <c r="E59" s="573"/>
      <c r="F59" s="573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87"/>
      <c r="AX59" s="587"/>
      <c r="AY59" s="587"/>
      <c r="AZ59" s="936"/>
      <c r="BA59" s="100"/>
      <c r="BB59" s="44"/>
      <c r="BC59" s="44"/>
      <c r="BD59" s="44"/>
      <c r="BE59" s="44"/>
      <c r="BF59" s="44"/>
      <c r="BG59" s="45"/>
      <c r="BH59" s="45"/>
    </row>
    <row r="60" spans="1:62" s="43" customFormat="1" ht="18" hidden="1" customHeight="1" thickBot="1" x14ac:dyDescent="0.3">
      <c r="A60" s="98"/>
      <c r="B60" s="946" t="s">
        <v>114</v>
      </c>
      <c r="C60" s="946"/>
      <c r="D60" s="946"/>
      <c r="E60" s="946"/>
      <c r="F60" s="947"/>
      <c r="G60" s="623" t="s">
        <v>30</v>
      </c>
      <c r="H60" s="623"/>
      <c r="I60" s="623"/>
      <c r="J60" s="623" t="s">
        <v>30</v>
      </c>
      <c r="K60" s="623"/>
      <c r="L60" s="623"/>
      <c r="M60" s="623"/>
      <c r="N60" s="623" t="s">
        <v>30</v>
      </c>
      <c r="O60" s="623"/>
      <c r="P60" s="623"/>
      <c r="Q60" s="623"/>
      <c r="R60" s="623" t="s">
        <v>30</v>
      </c>
      <c r="S60" s="623"/>
      <c r="T60" s="623"/>
      <c r="U60" s="623"/>
      <c r="V60" s="623" t="s">
        <v>30</v>
      </c>
      <c r="W60" s="623"/>
      <c r="X60" s="623"/>
      <c r="Y60" s="623"/>
      <c r="Z60" s="623" t="s">
        <v>30</v>
      </c>
      <c r="AA60" s="623"/>
      <c r="AB60" s="623"/>
      <c r="AC60" s="623"/>
      <c r="AD60" s="573"/>
      <c r="AE60" s="573"/>
      <c r="AF60" s="573"/>
      <c r="AG60" s="573"/>
      <c r="AH60" s="573"/>
      <c r="AI60" s="573"/>
      <c r="AJ60" s="623" t="s">
        <v>30</v>
      </c>
      <c r="AK60" s="623"/>
      <c r="AL60" s="623"/>
      <c r="AM60" s="623" t="s">
        <v>30</v>
      </c>
      <c r="AN60" s="623"/>
      <c r="AO60" s="623"/>
      <c r="AP60" s="623" t="s">
        <v>30</v>
      </c>
      <c r="AQ60" s="623"/>
      <c r="AR60" s="623" t="s">
        <v>30</v>
      </c>
      <c r="AS60" s="623"/>
      <c r="AT60" s="623"/>
      <c r="AU60" s="623" t="s">
        <v>30</v>
      </c>
      <c r="AV60" s="623"/>
      <c r="AW60" s="623"/>
      <c r="AX60" s="573"/>
      <c r="AY60" s="573"/>
      <c r="AZ60" s="945"/>
      <c r="BA60" s="149"/>
      <c r="BB60" s="50"/>
      <c r="BC60" s="50"/>
      <c r="BD60" s="50"/>
      <c r="BE60" s="50"/>
      <c r="BF60" s="50"/>
      <c r="BG60" s="45"/>
      <c r="BH60" s="45"/>
    </row>
    <row r="61" spans="1:62" s="43" customFormat="1" ht="12" hidden="1" customHeight="1" x14ac:dyDescent="0.25">
      <c r="A61" s="98"/>
      <c r="B61" s="164"/>
      <c r="C61" s="164"/>
      <c r="D61" s="164"/>
      <c r="E61" s="164"/>
      <c r="F61" s="164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53"/>
      <c r="BC61" s="53"/>
      <c r="BD61" s="53"/>
      <c r="BE61" s="53"/>
      <c r="BF61" s="53"/>
      <c r="BG61" s="45"/>
      <c r="BH61" s="45"/>
    </row>
    <row r="62" spans="1:62" s="43" customFormat="1" ht="18" hidden="1" customHeight="1" x14ac:dyDescent="0.25">
      <c r="A62" s="98"/>
      <c r="B62" s="953" t="s">
        <v>295</v>
      </c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953"/>
      <c r="AJ62" s="953"/>
      <c r="AK62" s="953"/>
      <c r="AL62" s="953"/>
      <c r="AM62" s="953"/>
      <c r="AN62" s="953"/>
      <c r="AO62" s="953"/>
      <c r="AP62" s="953"/>
      <c r="AQ62" s="953"/>
      <c r="AR62" s="953"/>
      <c r="AS62" s="953"/>
      <c r="AT62" s="953"/>
      <c r="AU62" s="953"/>
      <c r="AV62" s="953"/>
      <c r="AW62" s="953"/>
      <c r="AX62" s="953"/>
      <c r="AY62" s="953"/>
      <c r="AZ62" s="953"/>
      <c r="BA62" s="953"/>
      <c r="BB62" s="953"/>
      <c r="BC62" s="953"/>
      <c r="BD62" s="953"/>
      <c r="BE62" s="953"/>
      <c r="BF62" s="953"/>
    </row>
    <row r="63" spans="1:62" s="43" customFormat="1" ht="8.1" hidden="1" customHeight="1" x14ac:dyDescent="0.25">
      <c r="A63" s="98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99"/>
      <c r="BB63" s="45"/>
      <c r="BC63" s="45"/>
      <c r="BD63" s="45"/>
      <c r="BE63" s="45"/>
      <c r="BF63" s="45"/>
      <c r="BG63" s="45"/>
      <c r="BH63" s="45"/>
      <c r="BI63" s="45"/>
      <c r="BJ63" s="45"/>
    </row>
    <row r="64" spans="1:62" s="43" customFormat="1" ht="58.5" hidden="1" customHeight="1" x14ac:dyDescent="0.25">
      <c r="A64" s="98"/>
      <c r="B64" s="401" t="s">
        <v>137</v>
      </c>
      <c r="C64" s="401"/>
      <c r="D64" s="401"/>
      <c r="E64" s="401"/>
      <c r="F64" s="402"/>
      <c r="G64" s="456" t="s">
        <v>138</v>
      </c>
      <c r="H64" s="456"/>
      <c r="I64" s="456"/>
      <c r="J64" s="456" t="s">
        <v>139</v>
      </c>
      <c r="K64" s="456"/>
      <c r="L64" s="456"/>
      <c r="M64" s="456"/>
      <c r="N64" s="456" t="s">
        <v>194</v>
      </c>
      <c r="O64" s="456"/>
      <c r="P64" s="456"/>
      <c r="Q64" s="456"/>
      <c r="R64" s="400" t="s">
        <v>140</v>
      </c>
      <c r="S64" s="401"/>
      <c r="T64" s="401"/>
      <c r="U64" s="402"/>
      <c r="V64" s="400" t="s">
        <v>195</v>
      </c>
      <c r="W64" s="401"/>
      <c r="X64" s="401"/>
      <c r="Y64" s="402"/>
      <c r="Z64" s="400" t="s">
        <v>196</v>
      </c>
      <c r="AA64" s="401"/>
      <c r="AB64" s="401"/>
      <c r="AC64" s="401"/>
      <c r="AD64" s="383" t="s">
        <v>422</v>
      </c>
      <c r="AE64" s="384"/>
      <c r="AF64" s="384"/>
      <c r="AG64" s="384"/>
      <c r="AH64" s="384"/>
      <c r="AI64" s="385"/>
      <c r="AJ64" s="383" t="s">
        <v>141</v>
      </c>
      <c r="AK64" s="384"/>
      <c r="AL64" s="384"/>
      <c r="AM64" s="384"/>
      <c r="AN64" s="384"/>
      <c r="AO64" s="385"/>
      <c r="AP64" s="456" t="s">
        <v>142</v>
      </c>
      <c r="AQ64" s="456"/>
      <c r="AR64" s="456"/>
      <c r="AS64" s="456"/>
      <c r="AT64" s="456"/>
      <c r="AU64" s="456"/>
      <c r="AV64" s="456"/>
      <c r="AW64" s="456"/>
      <c r="AX64" s="401" t="s">
        <v>342</v>
      </c>
      <c r="AY64" s="401"/>
      <c r="AZ64" s="401"/>
      <c r="BA64" s="106"/>
      <c r="BB64" s="46"/>
      <c r="BC64" s="46"/>
      <c r="BD64" s="46"/>
      <c r="BE64" s="46"/>
      <c r="BF64" s="46"/>
      <c r="BG64" s="45"/>
      <c r="BH64" s="45"/>
    </row>
    <row r="65" spans="1:60" s="43" customFormat="1" ht="148.5" hidden="1" customHeight="1" x14ac:dyDescent="0.25">
      <c r="A65" s="98"/>
      <c r="B65" s="404"/>
      <c r="C65" s="404"/>
      <c r="D65" s="404"/>
      <c r="E65" s="404"/>
      <c r="F65" s="40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05"/>
      <c r="S65" s="404"/>
      <c r="T65" s="404"/>
      <c r="U65" s="406"/>
      <c r="V65" s="405"/>
      <c r="W65" s="404"/>
      <c r="X65" s="404"/>
      <c r="Y65" s="406"/>
      <c r="Z65" s="405"/>
      <c r="AA65" s="404"/>
      <c r="AB65" s="404"/>
      <c r="AC65" s="404"/>
      <c r="AD65" s="594" t="s">
        <v>143</v>
      </c>
      <c r="AE65" s="595"/>
      <c r="AF65" s="596"/>
      <c r="AG65" s="594" t="s">
        <v>197</v>
      </c>
      <c r="AH65" s="595"/>
      <c r="AI65" s="596"/>
      <c r="AJ65" s="594" t="s">
        <v>144</v>
      </c>
      <c r="AK65" s="595"/>
      <c r="AL65" s="596"/>
      <c r="AM65" s="594" t="s">
        <v>145</v>
      </c>
      <c r="AN65" s="595"/>
      <c r="AO65" s="596"/>
      <c r="AP65" s="952" t="s">
        <v>146</v>
      </c>
      <c r="AQ65" s="952"/>
      <c r="AR65" s="952" t="s">
        <v>147</v>
      </c>
      <c r="AS65" s="952"/>
      <c r="AT65" s="952"/>
      <c r="AU65" s="952" t="s">
        <v>148</v>
      </c>
      <c r="AV65" s="952"/>
      <c r="AW65" s="952"/>
      <c r="AX65" s="404"/>
      <c r="AY65" s="404"/>
      <c r="AZ65" s="404"/>
      <c r="BA65" s="148"/>
      <c r="BB65" s="49"/>
      <c r="BC65" s="49"/>
      <c r="BD65" s="46"/>
      <c r="BE65" s="46"/>
      <c r="BF65" s="46"/>
      <c r="BG65" s="45"/>
      <c r="BH65" s="45"/>
    </row>
    <row r="66" spans="1:60" s="57" customFormat="1" ht="13.5" hidden="1" thickBot="1" x14ac:dyDescent="0.25">
      <c r="A66" s="163"/>
      <c r="B66" s="941">
        <v>1</v>
      </c>
      <c r="C66" s="938"/>
      <c r="D66" s="938"/>
      <c r="E66" s="938"/>
      <c r="F66" s="938"/>
      <c r="G66" s="950">
        <v>2</v>
      </c>
      <c r="H66" s="950"/>
      <c r="I66" s="950"/>
      <c r="J66" s="950">
        <v>3</v>
      </c>
      <c r="K66" s="950"/>
      <c r="L66" s="950"/>
      <c r="M66" s="950"/>
      <c r="N66" s="950">
        <v>4</v>
      </c>
      <c r="O66" s="950"/>
      <c r="P66" s="950"/>
      <c r="Q66" s="950"/>
      <c r="R66" s="950">
        <v>5</v>
      </c>
      <c r="S66" s="950"/>
      <c r="T66" s="950"/>
      <c r="U66" s="950"/>
      <c r="V66" s="950">
        <v>6</v>
      </c>
      <c r="W66" s="950"/>
      <c r="X66" s="950"/>
      <c r="Y66" s="950"/>
      <c r="Z66" s="950">
        <v>7</v>
      </c>
      <c r="AA66" s="950"/>
      <c r="AB66" s="950"/>
      <c r="AC66" s="950"/>
      <c r="AD66" s="950">
        <v>8</v>
      </c>
      <c r="AE66" s="950"/>
      <c r="AF66" s="950"/>
      <c r="AG66" s="950">
        <v>9</v>
      </c>
      <c r="AH66" s="950"/>
      <c r="AI66" s="950"/>
      <c r="AJ66" s="950">
        <v>10</v>
      </c>
      <c r="AK66" s="950"/>
      <c r="AL66" s="950"/>
      <c r="AM66" s="950">
        <v>11</v>
      </c>
      <c r="AN66" s="950"/>
      <c r="AO66" s="950"/>
      <c r="AP66" s="950">
        <v>12</v>
      </c>
      <c r="AQ66" s="950"/>
      <c r="AR66" s="950">
        <v>13</v>
      </c>
      <c r="AS66" s="950"/>
      <c r="AT66" s="950"/>
      <c r="AU66" s="950">
        <v>14</v>
      </c>
      <c r="AV66" s="950"/>
      <c r="AW66" s="950"/>
      <c r="AX66" s="950">
        <v>15</v>
      </c>
      <c r="AY66" s="950"/>
      <c r="AZ66" s="951"/>
      <c r="BA66" s="161"/>
      <c r="BB66" s="55"/>
      <c r="BC66" s="55"/>
      <c r="BD66" s="55"/>
      <c r="BE66" s="55"/>
      <c r="BF66" s="55"/>
      <c r="BG66" s="56"/>
      <c r="BH66" s="56"/>
    </row>
    <row r="67" spans="1:60" s="43" customFormat="1" ht="18" hidden="1" customHeight="1" x14ac:dyDescent="0.25">
      <c r="A67" s="98"/>
      <c r="B67" s="949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937"/>
      <c r="BA67" s="100"/>
      <c r="BB67" s="44"/>
      <c r="BC67" s="44"/>
      <c r="BD67" s="44"/>
      <c r="BE67" s="44"/>
      <c r="BF67" s="44"/>
      <c r="BG67" s="45"/>
      <c r="BH67" s="45"/>
    </row>
    <row r="68" spans="1:60" s="43" customFormat="1" ht="18" hidden="1" customHeight="1" x14ac:dyDescent="0.25">
      <c r="A68" s="98"/>
      <c r="B68" s="948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  <c r="AP68" s="587"/>
      <c r="AQ68" s="587"/>
      <c r="AR68" s="587"/>
      <c r="AS68" s="587"/>
      <c r="AT68" s="587"/>
      <c r="AU68" s="587"/>
      <c r="AV68" s="587"/>
      <c r="AW68" s="587"/>
      <c r="AX68" s="587"/>
      <c r="AY68" s="587"/>
      <c r="AZ68" s="936"/>
      <c r="BA68" s="100"/>
      <c r="BB68" s="44"/>
      <c r="BC68" s="44"/>
      <c r="BD68" s="44"/>
      <c r="BE68" s="44"/>
      <c r="BF68" s="44"/>
      <c r="BG68" s="45"/>
      <c r="BH68" s="45"/>
    </row>
    <row r="69" spans="1:60" s="43" customFormat="1" ht="18" hidden="1" customHeight="1" thickBot="1" x14ac:dyDescent="0.3">
      <c r="A69" s="98"/>
      <c r="B69" s="848"/>
      <c r="C69" s="573"/>
      <c r="D69" s="573"/>
      <c r="E69" s="573"/>
      <c r="F69" s="573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  <c r="AP69" s="587"/>
      <c r="AQ69" s="587"/>
      <c r="AR69" s="587"/>
      <c r="AS69" s="587"/>
      <c r="AT69" s="587"/>
      <c r="AU69" s="587"/>
      <c r="AV69" s="587"/>
      <c r="AW69" s="587"/>
      <c r="AX69" s="587"/>
      <c r="AY69" s="587"/>
      <c r="AZ69" s="936"/>
      <c r="BA69" s="100"/>
      <c r="BB69" s="44"/>
      <c r="BC69" s="44"/>
      <c r="BD69" s="44"/>
      <c r="BE69" s="44"/>
      <c r="BF69" s="44"/>
      <c r="BG69" s="45"/>
      <c r="BH69" s="45"/>
    </row>
    <row r="70" spans="1:60" s="43" customFormat="1" ht="18" hidden="1" customHeight="1" thickBot="1" x14ac:dyDescent="0.3">
      <c r="A70" s="98"/>
      <c r="B70" s="946" t="s">
        <v>114</v>
      </c>
      <c r="C70" s="946"/>
      <c r="D70" s="946"/>
      <c r="E70" s="946"/>
      <c r="F70" s="947"/>
      <c r="G70" s="623" t="s">
        <v>30</v>
      </c>
      <c r="H70" s="623"/>
      <c r="I70" s="623"/>
      <c r="J70" s="623" t="s">
        <v>30</v>
      </c>
      <c r="K70" s="623"/>
      <c r="L70" s="623"/>
      <c r="M70" s="623"/>
      <c r="N70" s="623" t="s">
        <v>30</v>
      </c>
      <c r="O70" s="623"/>
      <c r="P70" s="623"/>
      <c r="Q70" s="623"/>
      <c r="R70" s="623" t="s">
        <v>30</v>
      </c>
      <c r="S70" s="623"/>
      <c r="T70" s="623"/>
      <c r="U70" s="623"/>
      <c r="V70" s="623" t="s">
        <v>30</v>
      </c>
      <c r="W70" s="623"/>
      <c r="X70" s="623"/>
      <c r="Y70" s="623"/>
      <c r="Z70" s="623" t="s">
        <v>30</v>
      </c>
      <c r="AA70" s="623"/>
      <c r="AB70" s="623"/>
      <c r="AC70" s="623"/>
      <c r="AD70" s="573"/>
      <c r="AE70" s="573"/>
      <c r="AF70" s="573"/>
      <c r="AG70" s="573"/>
      <c r="AH70" s="573"/>
      <c r="AI70" s="573"/>
      <c r="AJ70" s="623" t="s">
        <v>30</v>
      </c>
      <c r="AK70" s="623"/>
      <c r="AL70" s="623"/>
      <c r="AM70" s="623" t="s">
        <v>30</v>
      </c>
      <c r="AN70" s="623"/>
      <c r="AO70" s="623"/>
      <c r="AP70" s="623" t="s">
        <v>30</v>
      </c>
      <c r="AQ70" s="623"/>
      <c r="AR70" s="623" t="s">
        <v>30</v>
      </c>
      <c r="AS70" s="623"/>
      <c r="AT70" s="623"/>
      <c r="AU70" s="623" t="s">
        <v>30</v>
      </c>
      <c r="AV70" s="623"/>
      <c r="AW70" s="623"/>
      <c r="AX70" s="573"/>
      <c r="AY70" s="573"/>
      <c r="AZ70" s="945"/>
      <c r="BA70" s="149"/>
      <c r="BB70" s="50"/>
      <c r="BC70" s="50"/>
      <c r="BD70" s="50"/>
      <c r="BE70" s="50"/>
      <c r="BF70" s="50"/>
      <c r="BG70" s="45"/>
      <c r="BH70" s="45"/>
    </row>
    <row r="71" spans="1:60" s="45" customFormat="1" hidden="1" x14ac:dyDescent="0.25">
      <c r="A71" s="99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53"/>
      <c r="BC71" s="53"/>
      <c r="BD71" s="53"/>
      <c r="BE71" s="53"/>
      <c r="BF71" s="53"/>
    </row>
    <row r="72" spans="1:60" s="43" customFormat="1" ht="18" hidden="1" customHeight="1" x14ac:dyDescent="0.25">
      <c r="A72" s="98"/>
      <c r="B72" s="618" t="s">
        <v>215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  <c r="AW72" s="618"/>
      <c r="AX72" s="618"/>
      <c r="AY72" s="618"/>
      <c r="AZ72" s="618"/>
      <c r="BA72" s="98"/>
    </row>
    <row r="73" spans="1:60" s="43" customFormat="1" ht="8.1" hidden="1" customHeight="1" x14ac:dyDescent="0.25">
      <c r="A73" s="9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</row>
    <row r="74" spans="1:60" s="43" customFormat="1" ht="24.95" hidden="1" customHeight="1" x14ac:dyDescent="0.25">
      <c r="A74" s="98"/>
      <c r="B74" s="401" t="s">
        <v>118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2"/>
      <c r="Z74" s="400" t="s">
        <v>72</v>
      </c>
      <c r="AA74" s="401"/>
      <c r="AB74" s="402"/>
      <c r="AC74" s="383" t="s">
        <v>5</v>
      </c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98"/>
    </row>
    <row r="75" spans="1:60" s="43" customFormat="1" ht="24.95" hidden="1" customHeight="1" x14ac:dyDescent="0.25">
      <c r="A75" s="98"/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4"/>
      <c r="Z75" s="455"/>
      <c r="AA75" s="453"/>
      <c r="AB75" s="454"/>
      <c r="AC75" s="400" t="s">
        <v>413</v>
      </c>
      <c r="AD75" s="401"/>
      <c r="AE75" s="401"/>
      <c r="AF75" s="401"/>
      <c r="AG75" s="401"/>
      <c r="AH75" s="401"/>
      <c r="AI75" s="401"/>
      <c r="AJ75" s="402"/>
      <c r="AK75" s="456" t="s">
        <v>8</v>
      </c>
      <c r="AL75" s="456"/>
      <c r="AM75" s="456"/>
      <c r="AN75" s="456"/>
      <c r="AO75" s="456"/>
      <c r="AP75" s="456"/>
      <c r="AQ75" s="456"/>
      <c r="AR75" s="456"/>
      <c r="AS75" s="401" t="s">
        <v>74</v>
      </c>
      <c r="AT75" s="401"/>
      <c r="AU75" s="401"/>
      <c r="AV75" s="401"/>
      <c r="AW75" s="401"/>
      <c r="AX75" s="401"/>
      <c r="AY75" s="401"/>
      <c r="AZ75" s="401"/>
      <c r="BA75" s="98"/>
    </row>
    <row r="76" spans="1:60" s="43" customFormat="1" ht="24.95" hidden="1" customHeight="1" x14ac:dyDescent="0.25">
      <c r="A76" s="98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6"/>
      <c r="Z76" s="405"/>
      <c r="AA76" s="404"/>
      <c r="AB76" s="406"/>
      <c r="AC76" s="405"/>
      <c r="AD76" s="404"/>
      <c r="AE76" s="404"/>
      <c r="AF76" s="404"/>
      <c r="AG76" s="404"/>
      <c r="AH76" s="404"/>
      <c r="AI76" s="404"/>
      <c r="AJ76" s="406"/>
      <c r="AK76" s="456"/>
      <c r="AL76" s="456"/>
      <c r="AM76" s="456"/>
      <c r="AN76" s="456"/>
      <c r="AO76" s="456"/>
      <c r="AP76" s="456"/>
      <c r="AQ76" s="456"/>
      <c r="AR76" s="456"/>
      <c r="AS76" s="404"/>
      <c r="AT76" s="404"/>
      <c r="AU76" s="404"/>
      <c r="AV76" s="404"/>
      <c r="AW76" s="404"/>
      <c r="AX76" s="404"/>
      <c r="AY76" s="404"/>
      <c r="AZ76" s="404"/>
      <c r="BA76" s="98"/>
    </row>
    <row r="77" spans="1:60" s="58" customFormat="1" ht="15" hidden="1" customHeight="1" thickBot="1" x14ac:dyDescent="0.3">
      <c r="A77" s="159"/>
      <c r="B77" s="933">
        <v>1</v>
      </c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4"/>
      <c r="Z77" s="935" t="s">
        <v>75</v>
      </c>
      <c r="AA77" s="933"/>
      <c r="AB77" s="934"/>
      <c r="AC77" s="935" t="s">
        <v>9</v>
      </c>
      <c r="AD77" s="933"/>
      <c r="AE77" s="933"/>
      <c r="AF77" s="933"/>
      <c r="AG77" s="933"/>
      <c r="AH77" s="933"/>
      <c r="AI77" s="933"/>
      <c r="AJ77" s="934"/>
      <c r="AK77" s="935" t="s">
        <v>10</v>
      </c>
      <c r="AL77" s="933"/>
      <c r="AM77" s="933"/>
      <c r="AN77" s="933"/>
      <c r="AO77" s="933"/>
      <c r="AP77" s="933"/>
      <c r="AQ77" s="933"/>
      <c r="AR77" s="934"/>
      <c r="AS77" s="935" t="s">
        <v>11</v>
      </c>
      <c r="AT77" s="933"/>
      <c r="AU77" s="933"/>
      <c r="AV77" s="933"/>
      <c r="AW77" s="933"/>
      <c r="AX77" s="933"/>
      <c r="AY77" s="933"/>
      <c r="AZ77" s="933"/>
      <c r="BA77" s="161"/>
    </row>
    <row r="78" spans="1:60" s="42" customFormat="1" ht="18" hidden="1" customHeight="1" x14ac:dyDescent="0.25">
      <c r="A78" s="96"/>
      <c r="B78" s="921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3"/>
      <c r="Z78" s="471" t="s">
        <v>27</v>
      </c>
      <c r="AA78" s="472"/>
      <c r="AB78" s="472"/>
      <c r="AC78" s="581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  <c r="AP78" s="581"/>
      <c r="AQ78" s="581"/>
      <c r="AR78" s="581"/>
      <c r="AS78" s="581"/>
      <c r="AT78" s="581"/>
      <c r="AU78" s="581"/>
      <c r="AV78" s="581"/>
      <c r="AW78" s="581"/>
      <c r="AX78" s="581"/>
      <c r="AY78" s="581"/>
      <c r="AZ78" s="582"/>
      <c r="BA78" s="96"/>
    </row>
    <row r="79" spans="1:60" s="43" customFormat="1" ht="18" hidden="1" customHeight="1" x14ac:dyDescent="0.25">
      <c r="A79" s="98"/>
      <c r="B79" s="924"/>
      <c r="C79" s="924"/>
      <c r="D79" s="924"/>
      <c r="E79" s="924"/>
      <c r="F79" s="924"/>
      <c r="G79" s="924"/>
      <c r="H79" s="924"/>
      <c r="I79" s="924"/>
      <c r="J79" s="924"/>
      <c r="K79" s="924"/>
      <c r="L79" s="924"/>
      <c r="M79" s="924"/>
      <c r="N79" s="924"/>
      <c r="O79" s="924"/>
      <c r="P79" s="924"/>
      <c r="Q79" s="924"/>
      <c r="R79" s="924"/>
      <c r="S79" s="924"/>
      <c r="T79" s="924"/>
      <c r="U79" s="924"/>
      <c r="V79" s="924"/>
      <c r="W79" s="924"/>
      <c r="X79" s="924"/>
      <c r="Y79" s="924"/>
      <c r="Z79" s="457" t="s">
        <v>28</v>
      </c>
      <c r="AA79" s="458"/>
      <c r="AB79" s="459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588"/>
      <c r="BA79" s="98"/>
    </row>
    <row r="80" spans="1:60" s="43" customFormat="1" ht="18" hidden="1" customHeight="1" x14ac:dyDescent="0.25">
      <c r="A80" s="98"/>
      <c r="B80" s="925"/>
      <c r="C80" s="926"/>
      <c r="D80" s="926"/>
      <c r="E80" s="926"/>
      <c r="F80" s="926"/>
      <c r="G80" s="926"/>
      <c r="H80" s="926"/>
      <c r="I80" s="926"/>
      <c r="J80" s="926"/>
      <c r="K80" s="926"/>
      <c r="L80" s="926"/>
      <c r="M80" s="926"/>
      <c r="N80" s="926"/>
      <c r="O80" s="926"/>
      <c r="P80" s="926"/>
      <c r="Q80" s="926"/>
      <c r="R80" s="926"/>
      <c r="S80" s="926"/>
      <c r="T80" s="926"/>
      <c r="U80" s="926"/>
      <c r="V80" s="926"/>
      <c r="W80" s="926"/>
      <c r="X80" s="926"/>
      <c r="Y80" s="927"/>
      <c r="Z80" s="417" t="s">
        <v>29</v>
      </c>
      <c r="AA80" s="418"/>
      <c r="AB80" s="419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588"/>
      <c r="BA80" s="98"/>
    </row>
    <row r="81" spans="1:62" s="43" customFormat="1" ht="18" hidden="1" customHeight="1" thickBot="1" x14ac:dyDescent="0.3">
      <c r="A81" s="98"/>
      <c r="B81" s="420" t="s">
        <v>58</v>
      </c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2"/>
      <c r="Z81" s="448" t="s">
        <v>244</v>
      </c>
      <c r="AA81" s="449"/>
      <c r="AB81" s="450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5"/>
      <c r="BA81" s="98"/>
    </row>
    <row r="82" spans="1:62" s="45" customFormat="1" ht="18" hidden="1" customHeight="1" x14ac:dyDescent="0.25">
      <c r="A82" s="9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56"/>
      <c r="AA82" s="156"/>
      <c r="AB82" s="15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99"/>
    </row>
    <row r="83" spans="1:62" s="52" customFormat="1" ht="18" hidden="1" customHeight="1" x14ac:dyDescent="0.2">
      <c r="A83" s="157"/>
      <c r="B83" s="955" t="s">
        <v>296</v>
      </c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955"/>
      <c r="AL83" s="955"/>
      <c r="AM83" s="955"/>
      <c r="AN83" s="955"/>
      <c r="AO83" s="955"/>
      <c r="AP83" s="955"/>
      <c r="AQ83" s="955"/>
      <c r="AR83" s="955"/>
      <c r="AS83" s="955"/>
      <c r="AT83" s="955"/>
      <c r="AU83" s="955"/>
      <c r="AV83" s="955"/>
      <c r="AW83" s="955"/>
      <c r="AX83" s="955"/>
      <c r="AY83" s="955"/>
      <c r="AZ83" s="955"/>
      <c r="BA83" s="955"/>
      <c r="BB83" s="955"/>
      <c r="BC83" s="955"/>
      <c r="BD83" s="955"/>
      <c r="BE83" s="955"/>
      <c r="BF83" s="955"/>
    </row>
    <row r="84" spans="1:62" s="43" customFormat="1" ht="18" hidden="1" customHeight="1" x14ac:dyDescent="0.25">
      <c r="A84" s="98"/>
      <c r="B84" s="942" t="s">
        <v>421</v>
      </c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  <c r="U84" s="942"/>
      <c r="V84" s="942"/>
      <c r="W84" s="942"/>
      <c r="X84" s="942"/>
      <c r="Y84" s="942"/>
      <c r="Z84" s="942"/>
      <c r="AA84" s="942"/>
      <c r="AB84" s="942"/>
      <c r="AC84" s="942"/>
      <c r="AD84" s="942"/>
      <c r="AE84" s="942"/>
      <c r="AF84" s="942"/>
      <c r="AG84" s="942"/>
      <c r="AH84" s="942"/>
      <c r="AI84" s="942"/>
      <c r="AJ84" s="942"/>
      <c r="AK84" s="942"/>
      <c r="AL84" s="942"/>
      <c r="AM84" s="942"/>
      <c r="AN84" s="942"/>
      <c r="AO84" s="942"/>
      <c r="AP84" s="942"/>
      <c r="AQ84" s="942"/>
      <c r="AR84" s="942"/>
      <c r="AS84" s="942"/>
      <c r="AT84" s="942"/>
      <c r="AU84" s="942"/>
      <c r="AV84" s="942"/>
      <c r="AW84" s="942"/>
      <c r="AX84" s="942"/>
      <c r="AY84" s="942"/>
      <c r="AZ84" s="942"/>
      <c r="BA84" s="942"/>
      <c r="BB84" s="942"/>
      <c r="BC84" s="942"/>
      <c r="BD84" s="942"/>
      <c r="BE84" s="942"/>
      <c r="BF84" s="942"/>
    </row>
    <row r="85" spans="1:62" s="43" customFormat="1" ht="8.1" hidden="1" customHeight="1" x14ac:dyDescent="0.25">
      <c r="A85" s="98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99"/>
      <c r="BB85" s="45"/>
      <c r="BC85" s="45"/>
      <c r="BD85" s="45"/>
      <c r="BE85" s="45"/>
      <c r="BF85" s="45"/>
      <c r="BG85" s="45"/>
      <c r="BH85" s="45"/>
      <c r="BI85" s="45"/>
      <c r="BJ85" s="45"/>
    </row>
    <row r="86" spans="1:62" s="43" customFormat="1" ht="99.95" hidden="1" customHeight="1" x14ac:dyDescent="0.25">
      <c r="A86" s="99"/>
      <c r="B86" s="401" t="s">
        <v>137</v>
      </c>
      <c r="C86" s="401"/>
      <c r="D86" s="401"/>
      <c r="E86" s="401"/>
      <c r="F86" s="401"/>
      <c r="G86" s="456" t="s">
        <v>138</v>
      </c>
      <c r="H86" s="456"/>
      <c r="I86" s="456"/>
      <c r="J86" s="456" t="s">
        <v>139</v>
      </c>
      <c r="K86" s="456"/>
      <c r="L86" s="456"/>
      <c r="M86" s="456"/>
      <c r="N86" s="456" t="s">
        <v>194</v>
      </c>
      <c r="O86" s="456"/>
      <c r="P86" s="456"/>
      <c r="Q86" s="456"/>
      <c r="R86" s="400" t="s">
        <v>198</v>
      </c>
      <c r="S86" s="401"/>
      <c r="T86" s="401"/>
      <c r="U86" s="402"/>
      <c r="V86" s="400" t="s">
        <v>195</v>
      </c>
      <c r="W86" s="401"/>
      <c r="X86" s="401"/>
      <c r="Y86" s="402"/>
      <c r="Z86" s="400" t="s">
        <v>218</v>
      </c>
      <c r="AA86" s="401"/>
      <c r="AB86" s="401"/>
      <c r="AC86" s="401"/>
      <c r="AD86" s="402"/>
      <c r="AE86" s="400" t="s">
        <v>219</v>
      </c>
      <c r="AF86" s="401"/>
      <c r="AG86" s="401"/>
      <c r="AH86" s="402"/>
      <c r="AI86" s="400" t="s">
        <v>216</v>
      </c>
      <c r="AJ86" s="401"/>
      <c r="AK86" s="401"/>
      <c r="AL86" s="402"/>
      <c r="AM86" s="400" t="s">
        <v>217</v>
      </c>
      <c r="AN86" s="401"/>
      <c r="AO86" s="402"/>
      <c r="AP86" s="401" t="s">
        <v>141</v>
      </c>
      <c r="AQ86" s="401"/>
      <c r="AR86" s="402"/>
      <c r="AS86" s="400" t="s">
        <v>142</v>
      </c>
      <c r="AT86" s="401"/>
      <c r="AU86" s="401"/>
      <c r="AV86" s="402"/>
      <c r="AW86" s="400" t="s">
        <v>343</v>
      </c>
      <c r="AX86" s="401"/>
      <c r="AY86" s="401"/>
      <c r="AZ86" s="401"/>
      <c r="BA86" s="148"/>
      <c r="BB86" s="49"/>
      <c r="BC86" s="49"/>
      <c r="BD86" s="49"/>
      <c r="BE86" s="49"/>
      <c r="BF86" s="49"/>
      <c r="BG86" s="45"/>
      <c r="BH86" s="45"/>
      <c r="BI86" s="45"/>
      <c r="BJ86" s="45"/>
    </row>
    <row r="87" spans="1:62" s="43" customFormat="1" ht="30" hidden="1" customHeight="1" x14ac:dyDescent="0.25">
      <c r="A87" s="99"/>
      <c r="B87" s="404"/>
      <c r="C87" s="404"/>
      <c r="D87" s="404"/>
      <c r="E87" s="404"/>
      <c r="F87" s="404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05"/>
      <c r="S87" s="404"/>
      <c r="T87" s="404"/>
      <c r="U87" s="406"/>
      <c r="V87" s="405"/>
      <c r="W87" s="404"/>
      <c r="X87" s="404"/>
      <c r="Y87" s="406"/>
      <c r="Z87" s="405"/>
      <c r="AA87" s="404"/>
      <c r="AB87" s="404"/>
      <c r="AC87" s="404"/>
      <c r="AD87" s="406"/>
      <c r="AE87" s="405"/>
      <c r="AF87" s="404"/>
      <c r="AG87" s="404"/>
      <c r="AH87" s="406"/>
      <c r="AI87" s="405"/>
      <c r="AJ87" s="404"/>
      <c r="AK87" s="404"/>
      <c r="AL87" s="406"/>
      <c r="AM87" s="405"/>
      <c r="AN87" s="404"/>
      <c r="AO87" s="406"/>
      <c r="AP87" s="404"/>
      <c r="AQ87" s="404"/>
      <c r="AR87" s="406"/>
      <c r="AS87" s="405"/>
      <c r="AT87" s="404"/>
      <c r="AU87" s="404"/>
      <c r="AV87" s="406"/>
      <c r="AW87" s="405"/>
      <c r="AX87" s="404"/>
      <c r="AY87" s="404"/>
      <c r="AZ87" s="404"/>
      <c r="BA87" s="148"/>
      <c r="BB87" s="49"/>
      <c r="BC87" s="49"/>
      <c r="BD87" s="49"/>
      <c r="BE87" s="49"/>
      <c r="BF87" s="49"/>
      <c r="BG87" s="45"/>
      <c r="BH87" s="45"/>
      <c r="BI87" s="45"/>
      <c r="BJ87" s="45"/>
    </row>
    <row r="88" spans="1:62" s="58" customFormat="1" ht="13.5" hidden="1" thickBot="1" x14ac:dyDescent="0.3">
      <c r="A88" s="161"/>
      <c r="B88" s="940">
        <v>1</v>
      </c>
      <c r="C88" s="940"/>
      <c r="D88" s="940"/>
      <c r="E88" s="940"/>
      <c r="F88" s="941"/>
      <c r="G88" s="939">
        <v>2</v>
      </c>
      <c r="H88" s="940"/>
      <c r="I88" s="941"/>
      <c r="J88" s="939">
        <v>3</v>
      </c>
      <c r="K88" s="940"/>
      <c r="L88" s="940"/>
      <c r="M88" s="941"/>
      <c r="N88" s="939">
        <v>4</v>
      </c>
      <c r="O88" s="940"/>
      <c r="P88" s="940"/>
      <c r="Q88" s="941"/>
      <c r="R88" s="939">
        <v>5</v>
      </c>
      <c r="S88" s="940"/>
      <c r="T88" s="940"/>
      <c r="U88" s="941"/>
      <c r="V88" s="939">
        <v>6</v>
      </c>
      <c r="W88" s="940"/>
      <c r="X88" s="940"/>
      <c r="Y88" s="941"/>
      <c r="Z88" s="939">
        <v>7</v>
      </c>
      <c r="AA88" s="940"/>
      <c r="AB88" s="940"/>
      <c r="AC88" s="940"/>
      <c r="AD88" s="941"/>
      <c r="AE88" s="939">
        <v>8</v>
      </c>
      <c r="AF88" s="940"/>
      <c r="AG88" s="940"/>
      <c r="AH88" s="941"/>
      <c r="AI88" s="939">
        <v>9</v>
      </c>
      <c r="AJ88" s="940"/>
      <c r="AK88" s="940"/>
      <c r="AL88" s="941"/>
      <c r="AM88" s="939">
        <v>10</v>
      </c>
      <c r="AN88" s="940"/>
      <c r="AO88" s="941"/>
      <c r="AP88" s="939">
        <v>11</v>
      </c>
      <c r="AQ88" s="940"/>
      <c r="AR88" s="941"/>
      <c r="AS88" s="939">
        <v>12</v>
      </c>
      <c r="AT88" s="940"/>
      <c r="AU88" s="940"/>
      <c r="AV88" s="941"/>
      <c r="AW88" s="939">
        <v>13</v>
      </c>
      <c r="AX88" s="940"/>
      <c r="AY88" s="940"/>
      <c r="AZ88" s="940"/>
      <c r="BA88" s="161" t="s">
        <v>26</v>
      </c>
      <c r="BB88" s="55"/>
      <c r="BC88" s="55"/>
      <c r="BD88" s="55"/>
      <c r="BE88" s="55"/>
      <c r="BF88" s="55"/>
      <c r="BG88" s="55"/>
      <c r="BH88" s="55"/>
      <c r="BI88" s="55"/>
      <c r="BJ88" s="55"/>
    </row>
    <row r="89" spans="1:62" s="43" customFormat="1" ht="18" hidden="1" customHeight="1" x14ac:dyDescent="0.25">
      <c r="A89" s="120"/>
      <c r="B89" s="593"/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  <c r="AA89" s="810"/>
      <c r="AB89" s="810"/>
      <c r="AC89" s="810"/>
      <c r="AD89" s="810"/>
      <c r="AE89" s="810"/>
      <c r="AF89" s="810"/>
      <c r="AG89" s="810"/>
      <c r="AH89" s="810"/>
      <c r="AI89" s="810"/>
      <c r="AJ89" s="810"/>
      <c r="AK89" s="810"/>
      <c r="AL89" s="810"/>
      <c r="AM89" s="810"/>
      <c r="AN89" s="810"/>
      <c r="AO89" s="810"/>
      <c r="AP89" s="810"/>
      <c r="AQ89" s="810"/>
      <c r="AR89" s="810"/>
      <c r="AS89" s="810"/>
      <c r="AT89" s="810"/>
      <c r="AU89" s="810"/>
      <c r="AV89" s="810"/>
      <c r="AW89" s="580"/>
      <c r="AX89" s="580"/>
      <c r="AY89" s="580"/>
      <c r="AZ89" s="937"/>
      <c r="BA89" s="100"/>
      <c r="BB89" s="44"/>
      <c r="BC89" s="44"/>
      <c r="BD89" s="44"/>
      <c r="BE89" s="44"/>
      <c r="BF89" s="44"/>
      <c r="BG89" s="45"/>
      <c r="BH89" s="45"/>
      <c r="BI89" s="45"/>
      <c r="BJ89" s="45"/>
    </row>
    <row r="90" spans="1:62" s="43" customFormat="1" ht="18" hidden="1" customHeight="1" x14ac:dyDescent="0.25">
      <c r="A90" s="120"/>
      <c r="B90" s="388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  <c r="AA90" s="587"/>
      <c r="AB90" s="587"/>
      <c r="AC90" s="587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  <c r="AP90" s="587"/>
      <c r="AQ90" s="587"/>
      <c r="AR90" s="587"/>
      <c r="AS90" s="587"/>
      <c r="AT90" s="587"/>
      <c r="AU90" s="587"/>
      <c r="AV90" s="587"/>
      <c r="AW90" s="587"/>
      <c r="AX90" s="587"/>
      <c r="AY90" s="587"/>
      <c r="AZ90" s="936"/>
      <c r="BA90" s="100"/>
      <c r="BB90" s="44"/>
      <c r="BC90" s="44"/>
      <c r="BD90" s="44"/>
      <c r="BE90" s="44"/>
      <c r="BF90" s="44"/>
      <c r="BG90" s="45"/>
      <c r="BH90" s="45"/>
      <c r="BI90" s="45"/>
      <c r="BJ90" s="45"/>
    </row>
    <row r="91" spans="1:62" s="43" customFormat="1" ht="18" hidden="1" customHeight="1" thickBot="1" x14ac:dyDescent="0.3">
      <c r="A91" s="120"/>
      <c r="B91" s="620"/>
      <c r="C91" s="573"/>
      <c r="D91" s="573"/>
      <c r="E91" s="573"/>
      <c r="F91" s="573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  <c r="AP91" s="587"/>
      <c r="AQ91" s="587"/>
      <c r="AR91" s="587"/>
      <c r="AS91" s="587"/>
      <c r="AT91" s="587"/>
      <c r="AU91" s="587"/>
      <c r="AV91" s="587"/>
      <c r="AW91" s="587"/>
      <c r="AX91" s="587"/>
      <c r="AY91" s="587"/>
      <c r="AZ91" s="936"/>
      <c r="BA91" s="100"/>
      <c r="BB91" s="44"/>
      <c r="BC91" s="44"/>
      <c r="BD91" s="44"/>
      <c r="BE91" s="44"/>
      <c r="BF91" s="44"/>
      <c r="BG91" s="45"/>
      <c r="BH91" s="45"/>
      <c r="BI91" s="45"/>
      <c r="BJ91" s="45"/>
    </row>
    <row r="92" spans="1:62" s="43" customFormat="1" ht="18" hidden="1" customHeight="1" thickBot="1" x14ac:dyDescent="0.3">
      <c r="A92" s="99"/>
      <c r="B92" s="863" t="s">
        <v>114</v>
      </c>
      <c r="C92" s="863"/>
      <c r="D92" s="863"/>
      <c r="E92" s="863"/>
      <c r="F92" s="864"/>
      <c r="G92" s="673" t="s">
        <v>30</v>
      </c>
      <c r="H92" s="673"/>
      <c r="I92" s="382"/>
      <c r="J92" s="672" t="s">
        <v>30</v>
      </c>
      <c r="K92" s="673"/>
      <c r="L92" s="673"/>
      <c r="M92" s="382"/>
      <c r="N92" s="672" t="s">
        <v>30</v>
      </c>
      <c r="O92" s="673"/>
      <c r="P92" s="673"/>
      <c r="Q92" s="382"/>
      <c r="R92" s="672" t="s">
        <v>30</v>
      </c>
      <c r="S92" s="673"/>
      <c r="T92" s="673"/>
      <c r="U92" s="382"/>
      <c r="V92" s="672" t="s">
        <v>30</v>
      </c>
      <c r="W92" s="673"/>
      <c r="X92" s="673"/>
      <c r="Y92" s="382"/>
      <c r="Z92" s="612"/>
      <c r="AA92" s="613"/>
      <c r="AB92" s="613"/>
      <c r="AC92" s="613"/>
      <c r="AD92" s="620"/>
      <c r="AE92" s="612"/>
      <c r="AF92" s="613"/>
      <c r="AG92" s="613"/>
      <c r="AH92" s="620"/>
      <c r="AI92" s="612"/>
      <c r="AJ92" s="613"/>
      <c r="AK92" s="613"/>
      <c r="AL92" s="620"/>
      <c r="AM92" s="612"/>
      <c r="AN92" s="613"/>
      <c r="AO92" s="620"/>
      <c r="AP92" s="672" t="s">
        <v>30</v>
      </c>
      <c r="AQ92" s="673"/>
      <c r="AR92" s="382"/>
      <c r="AS92" s="672" t="s">
        <v>30</v>
      </c>
      <c r="AT92" s="673"/>
      <c r="AU92" s="673"/>
      <c r="AV92" s="382"/>
      <c r="AW92" s="612"/>
      <c r="AX92" s="613"/>
      <c r="AY92" s="613"/>
      <c r="AZ92" s="621"/>
      <c r="BA92" s="100"/>
      <c r="BB92" s="44"/>
      <c r="BC92" s="44"/>
      <c r="BD92" s="44"/>
      <c r="BE92" s="44"/>
      <c r="BF92" s="44"/>
      <c r="BG92" s="45"/>
      <c r="BH92" s="45"/>
      <c r="BI92" s="45"/>
      <c r="BJ92" s="45"/>
    </row>
    <row r="93" spans="1:62" s="43" customFormat="1" ht="15" hidden="1" customHeight="1" x14ac:dyDescent="0.25">
      <c r="A93" s="98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50"/>
      <c r="BC93" s="50"/>
      <c r="BD93" s="50"/>
      <c r="BE93" s="50"/>
      <c r="BF93" s="50"/>
    </row>
    <row r="94" spans="1:62" s="43" customFormat="1" ht="18" hidden="1" customHeight="1" x14ac:dyDescent="0.25">
      <c r="A94" s="98"/>
      <c r="B94" s="942" t="s">
        <v>297</v>
      </c>
      <c r="C94" s="942"/>
      <c r="D94" s="942"/>
      <c r="E94" s="942"/>
      <c r="F94" s="942"/>
      <c r="G94" s="942"/>
      <c r="H94" s="942"/>
      <c r="I94" s="942"/>
      <c r="J94" s="942"/>
      <c r="K94" s="942"/>
      <c r="L94" s="942"/>
      <c r="M94" s="942"/>
      <c r="N94" s="942"/>
      <c r="O94" s="942"/>
      <c r="P94" s="942"/>
      <c r="Q94" s="942"/>
      <c r="R94" s="942"/>
      <c r="S94" s="942"/>
      <c r="T94" s="942"/>
      <c r="U94" s="942"/>
      <c r="V94" s="942"/>
      <c r="W94" s="942"/>
      <c r="X94" s="942"/>
      <c r="Y94" s="942"/>
      <c r="Z94" s="942"/>
      <c r="AA94" s="942"/>
      <c r="AB94" s="942"/>
      <c r="AC94" s="942"/>
      <c r="AD94" s="942"/>
      <c r="AE94" s="942"/>
      <c r="AF94" s="942"/>
      <c r="AG94" s="942"/>
      <c r="AH94" s="942"/>
      <c r="AI94" s="942"/>
      <c r="AJ94" s="942"/>
      <c r="AK94" s="942"/>
      <c r="AL94" s="942"/>
      <c r="AM94" s="942"/>
      <c r="AN94" s="942"/>
      <c r="AO94" s="942"/>
      <c r="AP94" s="942"/>
      <c r="AQ94" s="942"/>
      <c r="AR94" s="942"/>
      <c r="AS94" s="942"/>
      <c r="AT94" s="942"/>
      <c r="AU94" s="942"/>
      <c r="AV94" s="942"/>
      <c r="AW94" s="942"/>
      <c r="AX94" s="942"/>
      <c r="AY94" s="942"/>
      <c r="AZ94" s="942"/>
      <c r="BA94" s="942"/>
      <c r="BB94" s="942"/>
      <c r="BC94" s="942"/>
      <c r="BD94" s="942"/>
      <c r="BE94" s="942"/>
      <c r="BF94" s="942"/>
    </row>
    <row r="95" spans="1:62" s="43" customFormat="1" ht="8.1" hidden="1" customHeight="1" x14ac:dyDescent="0.25">
      <c r="A95" s="98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99"/>
      <c r="BB95" s="45"/>
      <c r="BC95" s="45"/>
      <c r="BD95" s="45"/>
      <c r="BE95" s="45"/>
      <c r="BF95" s="45"/>
      <c r="BG95" s="45"/>
      <c r="BH95" s="45"/>
      <c r="BI95" s="45"/>
      <c r="BJ95" s="45"/>
    </row>
    <row r="96" spans="1:62" s="43" customFormat="1" ht="99.95" hidden="1" customHeight="1" x14ac:dyDescent="0.25">
      <c r="A96" s="99"/>
      <c r="B96" s="401" t="s">
        <v>137</v>
      </c>
      <c r="C96" s="401"/>
      <c r="D96" s="401"/>
      <c r="E96" s="401"/>
      <c r="F96" s="401"/>
      <c r="G96" s="456" t="s">
        <v>138</v>
      </c>
      <c r="H96" s="456"/>
      <c r="I96" s="456"/>
      <c r="J96" s="456" t="s">
        <v>139</v>
      </c>
      <c r="K96" s="456"/>
      <c r="L96" s="456"/>
      <c r="M96" s="456"/>
      <c r="N96" s="456" t="s">
        <v>194</v>
      </c>
      <c r="O96" s="456"/>
      <c r="P96" s="456"/>
      <c r="Q96" s="456"/>
      <c r="R96" s="400" t="s">
        <v>198</v>
      </c>
      <c r="S96" s="401"/>
      <c r="T96" s="401"/>
      <c r="U96" s="402"/>
      <c r="V96" s="400" t="s">
        <v>195</v>
      </c>
      <c r="W96" s="401"/>
      <c r="X96" s="401"/>
      <c r="Y96" s="402"/>
      <c r="Z96" s="400" t="s">
        <v>218</v>
      </c>
      <c r="AA96" s="401"/>
      <c r="AB96" s="401"/>
      <c r="AC96" s="401"/>
      <c r="AD96" s="402"/>
      <c r="AE96" s="400" t="s">
        <v>219</v>
      </c>
      <c r="AF96" s="401"/>
      <c r="AG96" s="401"/>
      <c r="AH96" s="402"/>
      <c r="AI96" s="400" t="s">
        <v>216</v>
      </c>
      <c r="AJ96" s="401"/>
      <c r="AK96" s="401"/>
      <c r="AL96" s="402"/>
      <c r="AM96" s="400" t="s">
        <v>217</v>
      </c>
      <c r="AN96" s="401"/>
      <c r="AO96" s="402"/>
      <c r="AP96" s="401" t="s">
        <v>141</v>
      </c>
      <c r="AQ96" s="401"/>
      <c r="AR96" s="402"/>
      <c r="AS96" s="400" t="s">
        <v>142</v>
      </c>
      <c r="AT96" s="401"/>
      <c r="AU96" s="401"/>
      <c r="AV96" s="402"/>
      <c r="AW96" s="400" t="s">
        <v>343</v>
      </c>
      <c r="AX96" s="401"/>
      <c r="AY96" s="401"/>
      <c r="AZ96" s="401"/>
      <c r="BA96" s="148"/>
      <c r="BB96" s="49"/>
      <c r="BC96" s="49"/>
      <c r="BD96" s="49"/>
      <c r="BE96" s="49"/>
      <c r="BF96" s="49"/>
      <c r="BG96" s="45"/>
      <c r="BH96" s="45"/>
      <c r="BI96" s="45"/>
      <c r="BJ96" s="45"/>
    </row>
    <row r="97" spans="1:65" s="43" customFormat="1" ht="30" hidden="1" customHeight="1" x14ac:dyDescent="0.25">
      <c r="A97" s="99"/>
      <c r="B97" s="404"/>
      <c r="C97" s="404"/>
      <c r="D97" s="404"/>
      <c r="E97" s="404"/>
      <c r="F97" s="404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05"/>
      <c r="S97" s="404"/>
      <c r="T97" s="404"/>
      <c r="U97" s="406"/>
      <c r="V97" s="405"/>
      <c r="W97" s="404"/>
      <c r="X97" s="404"/>
      <c r="Y97" s="406"/>
      <c r="Z97" s="405"/>
      <c r="AA97" s="404"/>
      <c r="AB97" s="404"/>
      <c r="AC97" s="404"/>
      <c r="AD97" s="406"/>
      <c r="AE97" s="405"/>
      <c r="AF97" s="404"/>
      <c r="AG97" s="404"/>
      <c r="AH97" s="406"/>
      <c r="AI97" s="405"/>
      <c r="AJ97" s="404"/>
      <c r="AK97" s="404"/>
      <c r="AL97" s="406"/>
      <c r="AM97" s="405"/>
      <c r="AN97" s="404"/>
      <c r="AO97" s="406"/>
      <c r="AP97" s="404"/>
      <c r="AQ97" s="404"/>
      <c r="AR97" s="406"/>
      <c r="AS97" s="405"/>
      <c r="AT97" s="404"/>
      <c r="AU97" s="404"/>
      <c r="AV97" s="406"/>
      <c r="AW97" s="405"/>
      <c r="AX97" s="404"/>
      <c r="AY97" s="404"/>
      <c r="AZ97" s="404"/>
      <c r="BA97" s="148"/>
      <c r="BB97" s="49"/>
      <c r="BC97" s="49"/>
      <c r="BD97" s="49"/>
      <c r="BE97" s="49"/>
      <c r="BF97" s="49"/>
      <c r="BG97" s="45"/>
      <c r="BH97" s="45"/>
      <c r="BI97" s="45"/>
      <c r="BJ97" s="45"/>
    </row>
    <row r="98" spans="1:65" s="58" customFormat="1" ht="13.5" hidden="1" thickBot="1" x14ac:dyDescent="0.3">
      <c r="A98" s="161"/>
      <c r="B98" s="940">
        <v>1</v>
      </c>
      <c r="C98" s="940"/>
      <c r="D98" s="940"/>
      <c r="E98" s="940"/>
      <c r="F98" s="941"/>
      <c r="G98" s="939">
        <v>2</v>
      </c>
      <c r="H98" s="940"/>
      <c r="I98" s="941"/>
      <c r="J98" s="939">
        <v>3</v>
      </c>
      <c r="K98" s="940"/>
      <c r="L98" s="940"/>
      <c r="M98" s="941"/>
      <c r="N98" s="939">
        <v>4</v>
      </c>
      <c r="O98" s="940"/>
      <c r="P98" s="940"/>
      <c r="Q98" s="941"/>
      <c r="R98" s="939">
        <v>5</v>
      </c>
      <c r="S98" s="940"/>
      <c r="T98" s="940"/>
      <c r="U98" s="941"/>
      <c r="V98" s="939">
        <v>6</v>
      </c>
      <c r="W98" s="940"/>
      <c r="X98" s="940"/>
      <c r="Y98" s="941"/>
      <c r="Z98" s="939">
        <v>7</v>
      </c>
      <c r="AA98" s="940"/>
      <c r="AB98" s="940"/>
      <c r="AC98" s="940"/>
      <c r="AD98" s="941"/>
      <c r="AE98" s="939">
        <v>8</v>
      </c>
      <c r="AF98" s="940"/>
      <c r="AG98" s="940"/>
      <c r="AH98" s="941"/>
      <c r="AI98" s="939">
        <v>9</v>
      </c>
      <c r="AJ98" s="940"/>
      <c r="AK98" s="940"/>
      <c r="AL98" s="941"/>
      <c r="AM98" s="939">
        <v>10</v>
      </c>
      <c r="AN98" s="940"/>
      <c r="AO98" s="941"/>
      <c r="AP98" s="939">
        <v>11</v>
      </c>
      <c r="AQ98" s="940"/>
      <c r="AR98" s="941"/>
      <c r="AS98" s="939">
        <v>12</v>
      </c>
      <c r="AT98" s="940"/>
      <c r="AU98" s="940"/>
      <c r="AV98" s="941"/>
      <c r="AW98" s="939">
        <v>13</v>
      </c>
      <c r="AX98" s="940"/>
      <c r="AY98" s="940"/>
      <c r="AZ98" s="940"/>
      <c r="BA98" s="161" t="s">
        <v>26</v>
      </c>
      <c r="BB98" s="55"/>
      <c r="BC98" s="55"/>
      <c r="BD98" s="55"/>
      <c r="BE98" s="55"/>
      <c r="BF98" s="55"/>
      <c r="BG98" s="55"/>
      <c r="BH98" s="55"/>
      <c r="BI98" s="55"/>
      <c r="BJ98" s="55"/>
    </row>
    <row r="99" spans="1:65" s="43" customFormat="1" ht="18" hidden="1" customHeight="1" x14ac:dyDescent="0.25">
      <c r="A99" s="120"/>
      <c r="B99" s="593"/>
      <c r="C99" s="810"/>
      <c r="D99" s="810"/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0"/>
      <c r="AL99" s="810"/>
      <c r="AM99" s="810"/>
      <c r="AN99" s="810"/>
      <c r="AO99" s="810"/>
      <c r="AP99" s="810"/>
      <c r="AQ99" s="810"/>
      <c r="AR99" s="810"/>
      <c r="AS99" s="810"/>
      <c r="AT99" s="810"/>
      <c r="AU99" s="810"/>
      <c r="AV99" s="810"/>
      <c r="AW99" s="580"/>
      <c r="AX99" s="580"/>
      <c r="AY99" s="580"/>
      <c r="AZ99" s="937"/>
      <c r="BA99" s="100"/>
      <c r="BB99" s="44"/>
      <c r="BC99" s="44"/>
      <c r="BD99" s="44"/>
      <c r="BE99" s="44"/>
      <c r="BF99" s="44"/>
      <c r="BG99" s="45"/>
      <c r="BH99" s="45"/>
      <c r="BI99" s="45"/>
      <c r="BJ99" s="45"/>
    </row>
    <row r="100" spans="1:65" s="43" customFormat="1" ht="18" hidden="1" customHeight="1" x14ac:dyDescent="0.25">
      <c r="A100" s="120"/>
      <c r="B100" s="388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  <c r="AP100" s="587"/>
      <c r="AQ100" s="587"/>
      <c r="AR100" s="587"/>
      <c r="AS100" s="587"/>
      <c r="AT100" s="587"/>
      <c r="AU100" s="587"/>
      <c r="AV100" s="587"/>
      <c r="AW100" s="587"/>
      <c r="AX100" s="587"/>
      <c r="AY100" s="587"/>
      <c r="AZ100" s="936"/>
      <c r="BA100" s="100"/>
      <c r="BB100" s="44"/>
      <c r="BC100" s="44"/>
      <c r="BD100" s="44"/>
      <c r="BE100" s="44"/>
      <c r="BF100" s="44"/>
      <c r="BG100" s="45"/>
      <c r="BH100" s="45"/>
      <c r="BI100" s="45"/>
      <c r="BJ100" s="45"/>
    </row>
    <row r="101" spans="1:65" s="43" customFormat="1" ht="18" hidden="1" customHeight="1" thickBot="1" x14ac:dyDescent="0.3">
      <c r="A101" s="120"/>
      <c r="B101" s="620"/>
      <c r="C101" s="573"/>
      <c r="D101" s="573"/>
      <c r="E101" s="573"/>
      <c r="F101" s="573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7"/>
      <c r="AS101" s="587"/>
      <c r="AT101" s="587"/>
      <c r="AU101" s="587"/>
      <c r="AV101" s="587"/>
      <c r="AW101" s="587"/>
      <c r="AX101" s="587"/>
      <c r="AY101" s="587"/>
      <c r="AZ101" s="936"/>
      <c r="BA101" s="100"/>
      <c r="BB101" s="44"/>
      <c r="BC101" s="44"/>
      <c r="BD101" s="44"/>
      <c r="BE101" s="44"/>
      <c r="BF101" s="44"/>
      <c r="BG101" s="45"/>
      <c r="BH101" s="45"/>
      <c r="BI101" s="45"/>
      <c r="BJ101" s="45"/>
    </row>
    <row r="102" spans="1:65" s="43" customFormat="1" ht="18" hidden="1" customHeight="1" thickBot="1" x14ac:dyDescent="0.3">
      <c r="A102" s="99"/>
      <c r="B102" s="863" t="s">
        <v>114</v>
      </c>
      <c r="C102" s="863"/>
      <c r="D102" s="863"/>
      <c r="E102" s="863"/>
      <c r="F102" s="864"/>
      <c r="G102" s="673" t="s">
        <v>30</v>
      </c>
      <c r="H102" s="673"/>
      <c r="I102" s="382"/>
      <c r="J102" s="672" t="s">
        <v>30</v>
      </c>
      <c r="K102" s="673"/>
      <c r="L102" s="673"/>
      <c r="M102" s="382"/>
      <c r="N102" s="672" t="s">
        <v>30</v>
      </c>
      <c r="O102" s="673"/>
      <c r="P102" s="673"/>
      <c r="Q102" s="382"/>
      <c r="R102" s="672" t="s">
        <v>30</v>
      </c>
      <c r="S102" s="673"/>
      <c r="T102" s="673"/>
      <c r="U102" s="382"/>
      <c r="V102" s="672" t="s">
        <v>30</v>
      </c>
      <c r="W102" s="673"/>
      <c r="X102" s="673"/>
      <c r="Y102" s="382"/>
      <c r="Z102" s="612"/>
      <c r="AA102" s="613"/>
      <c r="AB102" s="613"/>
      <c r="AC102" s="613"/>
      <c r="AD102" s="620"/>
      <c r="AE102" s="612"/>
      <c r="AF102" s="613"/>
      <c r="AG102" s="613"/>
      <c r="AH102" s="620"/>
      <c r="AI102" s="612"/>
      <c r="AJ102" s="613"/>
      <c r="AK102" s="613"/>
      <c r="AL102" s="620"/>
      <c r="AM102" s="612"/>
      <c r="AN102" s="613"/>
      <c r="AO102" s="620"/>
      <c r="AP102" s="672" t="s">
        <v>30</v>
      </c>
      <c r="AQ102" s="673"/>
      <c r="AR102" s="382"/>
      <c r="AS102" s="672" t="s">
        <v>30</v>
      </c>
      <c r="AT102" s="673"/>
      <c r="AU102" s="673"/>
      <c r="AV102" s="382"/>
      <c r="AW102" s="612"/>
      <c r="AX102" s="613"/>
      <c r="AY102" s="613"/>
      <c r="AZ102" s="621"/>
      <c r="BA102" s="100"/>
      <c r="BB102" s="44"/>
      <c r="BC102" s="44"/>
      <c r="BD102" s="44"/>
      <c r="BE102" s="44"/>
      <c r="BF102" s="44"/>
      <c r="BG102" s="45"/>
      <c r="BH102" s="45"/>
      <c r="BI102" s="45"/>
      <c r="BJ102" s="45"/>
    </row>
    <row r="103" spans="1:65" s="54" customFormat="1" ht="15" hidden="1" customHeight="1" x14ac:dyDescent="0.25">
      <c r="A103" s="16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46"/>
      <c r="BC103" s="46"/>
      <c r="BD103" s="46"/>
      <c r="BE103" s="46"/>
      <c r="BF103" s="46"/>
      <c r="BG103" s="47"/>
      <c r="BH103" s="47"/>
      <c r="BI103" s="47"/>
      <c r="BJ103" s="47"/>
      <c r="BK103" s="47"/>
      <c r="BL103" s="47"/>
      <c r="BM103" s="47"/>
    </row>
    <row r="104" spans="1:65" s="43" customFormat="1" ht="18" hidden="1" customHeight="1" x14ac:dyDescent="0.25">
      <c r="A104" s="98"/>
      <c r="B104" s="942" t="s">
        <v>298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942"/>
      <c r="AL104" s="942"/>
      <c r="AM104" s="942"/>
      <c r="AN104" s="942"/>
      <c r="AO104" s="942"/>
      <c r="AP104" s="942"/>
      <c r="AQ104" s="942"/>
      <c r="AR104" s="942"/>
      <c r="AS104" s="942"/>
      <c r="AT104" s="942"/>
      <c r="AU104" s="942"/>
      <c r="AV104" s="942"/>
      <c r="AW104" s="942"/>
      <c r="AX104" s="942"/>
      <c r="AY104" s="942"/>
      <c r="AZ104" s="942"/>
      <c r="BA104" s="942"/>
      <c r="BB104" s="942"/>
      <c r="BC104" s="942"/>
      <c r="BD104" s="942"/>
      <c r="BE104" s="942"/>
      <c r="BF104" s="942"/>
    </row>
    <row r="105" spans="1:65" s="43" customFormat="1" ht="8.1" hidden="1" customHeight="1" x14ac:dyDescent="0.25">
      <c r="A105" s="98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99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5" s="43" customFormat="1" ht="99.95" hidden="1" customHeight="1" x14ac:dyDescent="0.25">
      <c r="A106" s="99"/>
      <c r="B106" s="401" t="s">
        <v>137</v>
      </c>
      <c r="C106" s="401"/>
      <c r="D106" s="401"/>
      <c r="E106" s="401"/>
      <c r="F106" s="401"/>
      <c r="G106" s="456" t="s">
        <v>138</v>
      </c>
      <c r="H106" s="456"/>
      <c r="I106" s="456"/>
      <c r="J106" s="456" t="s">
        <v>139</v>
      </c>
      <c r="K106" s="456"/>
      <c r="L106" s="456"/>
      <c r="M106" s="456"/>
      <c r="N106" s="456" t="s">
        <v>194</v>
      </c>
      <c r="O106" s="456"/>
      <c r="P106" s="456"/>
      <c r="Q106" s="456"/>
      <c r="R106" s="400" t="s">
        <v>198</v>
      </c>
      <c r="S106" s="401"/>
      <c r="T106" s="401"/>
      <c r="U106" s="402"/>
      <c r="V106" s="400" t="s">
        <v>195</v>
      </c>
      <c r="W106" s="401"/>
      <c r="X106" s="401"/>
      <c r="Y106" s="402"/>
      <c r="Z106" s="400" t="s">
        <v>218</v>
      </c>
      <c r="AA106" s="401"/>
      <c r="AB106" s="401"/>
      <c r="AC106" s="401"/>
      <c r="AD106" s="402"/>
      <c r="AE106" s="400" t="s">
        <v>219</v>
      </c>
      <c r="AF106" s="401"/>
      <c r="AG106" s="401"/>
      <c r="AH106" s="402"/>
      <c r="AI106" s="400" t="s">
        <v>216</v>
      </c>
      <c r="AJ106" s="401"/>
      <c r="AK106" s="401"/>
      <c r="AL106" s="402"/>
      <c r="AM106" s="400" t="s">
        <v>217</v>
      </c>
      <c r="AN106" s="401"/>
      <c r="AO106" s="402"/>
      <c r="AP106" s="401" t="s">
        <v>141</v>
      </c>
      <c r="AQ106" s="401"/>
      <c r="AR106" s="402"/>
      <c r="AS106" s="400" t="s">
        <v>142</v>
      </c>
      <c r="AT106" s="401"/>
      <c r="AU106" s="401"/>
      <c r="AV106" s="402"/>
      <c r="AW106" s="400" t="s">
        <v>343</v>
      </c>
      <c r="AX106" s="401"/>
      <c r="AY106" s="401"/>
      <c r="AZ106" s="401"/>
      <c r="BA106" s="148"/>
      <c r="BB106" s="49"/>
      <c r="BC106" s="49"/>
      <c r="BD106" s="49"/>
      <c r="BE106" s="49"/>
      <c r="BF106" s="49"/>
      <c r="BG106" s="45"/>
      <c r="BH106" s="45"/>
      <c r="BI106" s="45"/>
      <c r="BJ106" s="45"/>
    </row>
    <row r="107" spans="1:65" s="43" customFormat="1" ht="30" hidden="1" customHeight="1" x14ac:dyDescent="0.25">
      <c r="A107" s="99"/>
      <c r="B107" s="404"/>
      <c r="C107" s="404"/>
      <c r="D107" s="404"/>
      <c r="E107" s="404"/>
      <c r="F107" s="404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05"/>
      <c r="S107" s="404"/>
      <c r="T107" s="404"/>
      <c r="U107" s="406"/>
      <c r="V107" s="405"/>
      <c r="W107" s="404"/>
      <c r="X107" s="404"/>
      <c r="Y107" s="406"/>
      <c r="Z107" s="405"/>
      <c r="AA107" s="404"/>
      <c r="AB107" s="404"/>
      <c r="AC107" s="404"/>
      <c r="AD107" s="406"/>
      <c r="AE107" s="405"/>
      <c r="AF107" s="404"/>
      <c r="AG107" s="404"/>
      <c r="AH107" s="406"/>
      <c r="AI107" s="405"/>
      <c r="AJ107" s="404"/>
      <c r="AK107" s="404"/>
      <c r="AL107" s="406"/>
      <c r="AM107" s="405"/>
      <c r="AN107" s="404"/>
      <c r="AO107" s="406"/>
      <c r="AP107" s="404"/>
      <c r="AQ107" s="404"/>
      <c r="AR107" s="406"/>
      <c r="AS107" s="405"/>
      <c r="AT107" s="404"/>
      <c r="AU107" s="404"/>
      <c r="AV107" s="406"/>
      <c r="AW107" s="405"/>
      <c r="AX107" s="404"/>
      <c r="AY107" s="404"/>
      <c r="AZ107" s="404"/>
      <c r="BA107" s="148"/>
      <c r="BB107" s="49"/>
      <c r="BC107" s="49"/>
      <c r="BD107" s="49"/>
      <c r="BE107" s="49"/>
      <c r="BF107" s="49"/>
      <c r="BG107" s="45"/>
      <c r="BH107" s="45"/>
      <c r="BI107" s="45"/>
      <c r="BJ107" s="45"/>
    </row>
    <row r="108" spans="1:65" s="58" customFormat="1" ht="13.5" hidden="1" thickBot="1" x14ac:dyDescent="0.3">
      <c r="A108" s="161"/>
      <c r="B108" s="940">
        <v>1</v>
      </c>
      <c r="C108" s="940"/>
      <c r="D108" s="940"/>
      <c r="E108" s="940"/>
      <c r="F108" s="941"/>
      <c r="G108" s="939">
        <v>2</v>
      </c>
      <c r="H108" s="940"/>
      <c r="I108" s="941"/>
      <c r="J108" s="939">
        <v>3</v>
      </c>
      <c r="K108" s="940"/>
      <c r="L108" s="940"/>
      <c r="M108" s="941"/>
      <c r="N108" s="939">
        <v>4</v>
      </c>
      <c r="O108" s="940"/>
      <c r="P108" s="940"/>
      <c r="Q108" s="941"/>
      <c r="R108" s="939">
        <v>5</v>
      </c>
      <c r="S108" s="940"/>
      <c r="T108" s="940"/>
      <c r="U108" s="941"/>
      <c r="V108" s="939">
        <v>6</v>
      </c>
      <c r="W108" s="940"/>
      <c r="X108" s="940"/>
      <c r="Y108" s="941"/>
      <c r="Z108" s="939">
        <v>7</v>
      </c>
      <c r="AA108" s="940"/>
      <c r="AB108" s="940"/>
      <c r="AC108" s="940"/>
      <c r="AD108" s="941"/>
      <c r="AE108" s="939">
        <v>8</v>
      </c>
      <c r="AF108" s="940"/>
      <c r="AG108" s="940"/>
      <c r="AH108" s="941"/>
      <c r="AI108" s="939">
        <v>9</v>
      </c>
      <c r="AJ108" s="940"/>
      <c r="AK108" s="940"/>
      <c r="AL108" s="941"/>
      <c r="AM108" s="939">
        <v>10</v>
      </c>
      <c r="AN108" s="940"/>
      <c r="AO108" s="941"/>
      <c r="AP108" s="939">
        <v>11</v>
      </c>
      <c r="AQ108" s="940"/>
      <c r="AR108" s="941"/>
      <c r="AS108" s="939">
        <v>12</v>
      </c>
      <c r="AT108" s="940"/>
      <c r="AU108" s="940"/>
      <c r="AV108" s="941"/>
      <c r="AW108" s="939">
        <v>13</v>
      </c>
      <c r="AX108" s="940"/>
      <c r="AY108" s="940"/>
      <c r="AZ108" s="940"/>
      <c r="BA108" s="161" t="s">
        <v>26</v>
      </c>
      <c r="BB108" s="55"/>
      <c r="BC108" s="55"/>
      <c r="BD108" s="55"/>
      <c r="BE108" s="55"/>
      <c r="BF108" s="55"/>
      <c r="BG108" s="55"/>
      <c r="BH108" s="55"/>
      <c r="BI108" s="55"/>
      <c r="BJ108" s="55"/>
    </row>
    <row r="109" spans="1:65" s="43" customFormat="1" ht="18" hidden="1" customHeight="1" x14ac:dyDescent="0.25">
      <c r="A109" s="120"/>
      <c r="B109" s="593"/>
      <c r="C109" s="810"/>
      <c r="D109" s="810"/>
      <c r="E109" s="810"/>
      <c r="F109" s="810"/>
      <c r="G109" s="810"/>
      <c r="H109" s="810"/>
      <c r="I109" s="810"/>
      <c r="J109" s="810"/>
      <c r="K109" s="810"/>
      <c r="L109" s="810"/>
      <c r="M109" s="810"/>
      <c r="N109" s="810"/>
      <c r="O109" s="810"/>
      <c r="P109" s="810"/>
      <c r="Q109" s="810"/>
      <c r="R109" s="810"/>
      <c r="S109" s="810"/>
      <c r="T109" s="810"/>
      <c r="U109" s="810"/>
      <c r="V109" s="810"/>
      <c r="W109" s="810"/>
      <c r="X109" s="810"/>
      <c r="Y109" s="810"/>
      <c r="Z109" s="810"/>
      <c r="AA109" s="810"/>
      <c r="AB109" s="810"/>
      <c r="AC109" s="810"/>
      <c r="AD109" s="810"/>
      <c r="AE109" s="810"/>
      <c r="AF109" s="810"/>
      <c r="AG109" s="810"/>
      <c r="AH109" s="810"/>
      <c r="AI109" s="810"/>
      <c r="AJ109" s="810"/>
      <c r="AK109" s="810"/>
      <c r="AL109" s="810"/>
      <c r="AM109" s="810"/>
      <c r="AN109" s="810"/>
      <c r="AO109" s="810"/>
      <c r="AP109" s="810"/>
      <c r="AQ109" s="810"/>
      <c r="AR109" s="810"/>
      <c r="AS109" s="810"/>
      <c r="AT109" s="810"/>
      <c r="AU109" s="810"/>
      <c r="AV109" s="810"/>
      <c r="AW109" s="580"/>
      <c r="AX109" s="580"/>
      <c r="AY109" s="580"/>
      <c r="AZ109" s="937"/>
      <c r="BA109" s="100"/>
      <c r="BB109" s="44"/>
      <c r="BC109" s="44"/>
      <c r="BD109" s="44"/>
      <c r="BE109" s="44"/>
      <c r="BF109" s="44"/>
      <c r="BG109" s="45"/>
      <c r="BH109" s="45"/>
      <c r="BI109" s="45"/>
      <c r="BJ109" s="45"/>
    </row>
    <row r="110" spans="1:65" s="43" customFormat="1" ht="18" hidden="1" customHeight="1" x14ac:dyDescent="0.25">
      <c r="A110" s="120"/>
      <c r="B110" s="388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87"/>
      <c r="AS110" s="587"/>
      <c r="AT110" s="587"/>
      <c r="AU110" s="587"/>
      <c r="AV110" s="587"/>
      <c r="AW110" s="587"/>
      <c r="AX110" s="587"/>
      <c r="AY110" s="587"/>
      <c r="AZ110" s="936"/>
      <c r="BA110" s="100"/>
      <c r="BB110" s="44"/>
      <c r="BC110" s="44"/>
      <c r="BD110" s="44"/>
      <c r="BE110" s="44"/>
      <c r="BF110" s="44"/>
      <c r="BG110" s="45"/>
      <c r="BH110" s="45"/>
      <c r="BI110" s="45"/>
      <c r="BJ110" s="45"/>
    </row>
    <row r="111" spans="1:65" s="43" customFormat="1" ht="18" hidden="1" customHeight="1" thickBot="1" x14ac:dyDescent="0.3">
      <c r="A111" s="120"/>
      <c r="B111" s="620"/>
      <c r="C111" s="573"/>
      <c r="D111" s="573"/>
      <c r="E111" s="573"/>
      <c r="F111" s="573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87"/>
      <c r="AS111" s="587"/>
      <c r="AT111" s="587"/>
      <c r="AU111" s="587"/>
      <c r="AV111" s="587"/>
      <c r="AW111" s="587"/>
      <c r="AX111" s="587"/>
      <c r="AY111" s="587"/>
      <c r="AZ111" s="936"/>
      <c r="BA111" s="100"/>
      <c r="BB111" s="44"/>
      <c r="BC111" s="44"/>
      <c r="BD111" s="44"/>
      <c r="BE111" s="44"/>
      <c r="BF111" s="44"/>
      <c r="BG111" s="45"/>
      <c r="BH111" s="45"/>
      <c r="BI111" s="45"/>
      <c r="BJ111" s="45"/>
    </row>
    <row r="112" spans="1:65" s="43" customFormat="1" ht="18" hidden="1" customHeight="1" thickBot="1" x14ac:dyDescent="0.3">
      <c r="A112" s="99"/>
      <c r="B112" s="863" t="s">
        <v>114</v>
      </c>
      <c r="C112" s="863"/>
      <c r="D112" s="863"/>
      <c r="E112" s="863"/>
      <c r="F112" s="864"/>
      <c r="G112" s="673" t="s">
        <v>30</v>
      </c>
      <c r="H112" s="673"/>
      <c r="I112" s="382"/>
      <c r="J112" s="672" t="s">
        <v>30</v>
      </c>
      <c r="K112" s="673"/>
      <c r="L112" s="673"/>
      <c r="M112" s="382"/>
      <c r="N112" s="672" t="s">
        <v>30</v>
      </c>
      <c r="O112" s="673"/>
      <c r="P112" s="673"/>
      <c r="Q112" s="382"/>
      <c r="R112" s="672" t="s">
        <v>30</v>
      </c>
      <c r="S112" s="673"/>
      <c r="T112" s="673"/>
      <c r="U112" s="382"/>
      <c r="V112" s="672" t="s">
        <v>30</v>
      </c>
      <c r="W112" s="673"/>
      <c r="X112" s="673"/>
      <c r="Y112" s="382"/>
      <c r="Z112" s="612"/>
      <c r="AA112" s="613"/>
      <c r="AB112" s="613"/>
      <c r="AC112" s="613"/>
      <c r="AD112" s="620"/>
      <c r="AE112" s="612"/>
      <c r="AF112" s="613"/>
      <c r="AG112" s="613"/>
      <c r="AH112" s="620"/>
      <c r="AI112" s="612"/>
      <c r="AJ112" s="613"/>
      <c r="AK112" s="613"/>
      <c r="AL112" s="620"/>
      <c r="AM112" s="612"/>
      <c r="AN112" s="613"/>
      <c r="AO112" s="620"/>
      <c r="AP112" s="672" t="s">
        <v>30</v>
      </c>
      <c r="AQ112" s="673"/>
      <c r="AR112" s="382"/>
      <c r="AS112" s="672" t="s">
        <v>30</v>
      </c>
      <c r="AT112" s="673"/>
      <c r="AU112" s="673"/>
      <c r="AV112" s="382"/>
      <c r="AW112" s="612"/>
      <c r="AX112" s="613"/>
      <c r="AY112" s="613"/>
      <c r="AZ112" s="621"/>
      <c r="BA112" s="100"/>
      <c r="BB112" s="44"/>
      <c r="BC112" s="44"/>
      <c r="BD112" s="44"/>
      <c r="BE112" s="44"/>
      <c r="BF112" s="44"/>
      <c r="BG112" s="45"/>
      <c r="BH112" s="45"/>
      <c r="BI112" s="45"/>
      <c r="BJ112" s="45"/>
    </row>
    <row r="113" spans="1:65" s="43" customFormat="1" ht="15" hidden="1" customHeight="1" x14ac:dyDescent="0.25">
      <c r="A113" s="98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49"/>
      <c r="BB113" s="50"/>
      <c r="BC113" s="50"/>
      <c r="BD113" s="50"/>
      <c r="BE113" s="50"/>
      <c r="BF113" s="50"/>
      <c r="BG113" s="45"/>
      <c r="BH113" s="45"/>
      <c r="BI113" s="45"/>
      <c r="BJ113" s="45"/>
      <c r="BK113" s="45"/>
      <c r="BL113" s="45"/>
      <c r="BM113" s="45"/>
    </row>
    <row r="114" spans="1:65" s="43" customFormat="1" ht="18" hidden="1" customHeight="1" x14ac:dyDescent="0.25">
      <c r="A114" s="98"/>
      <c r="B114" s="618" t="s">
        <v>534</v>
      </c>
      <c r="C114" s="618"/>
      <c r="D114" s="618"/>
      <c r="E114" s="618"/>
      <c r="F114" s="618"/>
      <c r="G114" s="618"/>
      <c r="H114" s="618"/>
      <c r="I114" s="618"/>
      <c r="J114" s="618"/>
      <c r="K114" s="618"/>
      <c r="L114" s="618"/>
      <c r="M114" s="618"/>
      <c r="N114" s="618"/>
      <c r="O114" s="618"/>
      <c r="P114" s="618"/>
      <c r="Q114" s="618"/>
      <c r="R114" s="618"/>
      <c r="S114" s="618"/>
      <c r="T114" s="618"/>
      <c r="U114" s="618"/>
      <c r="V114" s="618"/>
      <c r="W114" s="618"/>
      <c r="X114" s="618"/>
      <c r="Y114" s="618"/>
      <c r="Z114" s="618"/>
      <c r="AA114" s="618"/>
      <c r="AB114" s="618"/>
      <c r="AC114" s="618"/>
      <c r="AD114" s="618"/>
      <c r="AE114" s="618"/>
      <c r="AF114" s="618"/>
      <c r="AG114" s="618"/>
      <c r="AH114" s="618"/>
      <c r="AI114" s="618"/>
      <c r="AJ114" s="618"/>
      <c r="AK114" s="618"/>
      <c r="AL114" s="618"/>
      <c r="AM114" s="618"/>
      <c r="AN114" s="618"/>
      <c r="AO114" s="618"/>
      <c r="AP114" s="618"/>
      <c r="AQ114" s="618"/>
      <c r="AR114" s="618"/>
      <c r="AS114" s="618"/>
      <c r="AT114" s="618"/>
      <c r="AU114" s="618"/>
      <c r="AV114" s="618"/>
      <c r="AW114" s="618"/>
      <c r="AX114" s="618"/>
      <c r="AY114" s="618"/>
      <c r="AZ114" s="618"/>
      <c r="BA114" s="98"/>
    </row>
    <row r="115" spans="1:65" s="43" customFormat="1" ht="8.1" hidden="1" customHeight="1" x14ac:dyDescent="0.25">
      <c r="A115" s="99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</row>
    <row r="116" spans="1:65" s="43" customFormat="1" ht="24.95" hidden="1" customHeight="1" x14ac:dyDescent="0.25">
      <c r="A116" s="98"/>
      <c r="B116" s="401" t="s">
        <v>118</v>
      </c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2"/>
      <c r="Z116" s="400" t="s">
        <v>72</v>
      </c>
      <c r="AA116" s="401"/>
      <c r="AB116" s="402"/>
      <c r="AC116" s="383" t="s">
        <v>5</v>
      </c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98"/>
    </row>
    <row r="117" spans="1:65" s="43" customFormat="1" ht="24.95" hidden="1" customHeight="1" x14ac:dyDescent="0.25">
      <c r="A117" s="98"/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4"/>
      <c r="Z117" s="455"/>
      <c r="AA117" s="453"/>
      <c r="AB117" s="454"/>
      <c r="AC117" s="400" t="s">
        <v>413</v>
      </c>
      <c r="AD117" s="401"/>
      <c r="AE117" s="401"/>
      <c r="AF117" s="401"/>
      <c r="AG117" s="401"/>
      <c r="AH117" s="401"/>
      <c r="AI117" s="401"/>
      <c r="AJ117" s="402"/>
      <c r="AK117" s="456" t="s">
        <v>8</v>
      </c>
      <c r="AL117" s="456"/>
      <c r="AM117" s="456"/>
      <c r="AN117" s="456"/>
      <c r="AO117" s="456"/>
      <c r="AP117" s="456"/>
      <c r="AQ117" s="456"/>
      <c r="AR117" s="456"/>
      <c r="AS117" s="401" t="s">
        <v>74</v>
      </c>
      <c r="AT117" s="401"/>
      <c r="AU117" s="401"/>
      <c r="AV117" s="401"/>
      <c r="AW117" s="401"/>
      <c r="AX117" s="401"/>
      <c r="AY117" s="401"/>
      <c r="AZ117" s="401"/>
      <c r="BA117" s="98"/>
    </row>
    <row r="118" spans="1:65" s="43" customFormat="1" ht="24.95" hidden="1" customHeight="1" x14ac:dyDescent="0.25">
      <c r="A118" s="98"/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6"/>
      <c r="Z118" s="405"/>
      <c r="AA118" s="404"/>
      <c r="AB118" s="406"/>
      <c r="AC118" s="405"/>
      <c r="AD118" s="404"/>
      <c r="AE118" s="404"/>
      <c r="AF118" s="404"/>
      <c r="AG118" s="404"/>
      <c r="AH118" s="404"/>
      <c r="AI118" s="404"/>
      <c r="AJ118" s="406"/>
      <c r="AK118" s="456"/>
      <c r="AL118" s="456"/>
      <c r="AM118" s="456"/>
      <c r="AN118" s="456"/>
      <c r="AO118" s="456"/>
      <c r="AP118" s="456"/>
      <c r="AQ118" s="456"/>
      <c r="AR118" s="456"/>
      <c r="AS118" s="404"/>
      <c r="AT118" s="404"/>
      <c r="AU118" s="404"/>
      <c r="AV118" s="404"/>
      <c r="AW118" s="404"/>
      <c r="AX118" s="404"/>
      <c r="AY118" s="404"/>
      <c r="AZ118" s="404"/>
      <c r="BA118" s="98"/>
    </row>
    <row r="119" spans="1:65" s="58" customFormat="1" ht="15" hidden="1" customHeight="1" thickBot="1" x14ac:dyDescent="0.3">
      <c r="A119" s="159"/>
      <c r="B119" s="933">
        <v>1</v>
      </c>
      <c r="C119" s="933"/>
      <c r="D119" s="933"/>
      <c r="E119" s="933"/>
      <c r="F119" s="933"/>
      <c r="G119" s="933"/>
      <c r="H119" s="933"/>
      <c r="I119" s="933"/>
      <c r="J119" s="933"/>
      <c r="K119" s="933"/>
      <c r="L119" s="933"/>
      <c r="M119" s="933"/>
      <c r="N119" s="933"/>
      <c r="O119" s="933"/>
      <c r="P119" s="933"/>
      <c r="Q119" s="933"/>
      <c r="R119" s="933"/>
      <c r="S119" s="933"/>
      <c r="T119" s="933"/>
      <c r="U119" s="933"/>
      <c r="V119" s="933"/>
      <c r="W119" s="933"/>
      <c r="X119" s="933"/>
      <c r="Y119" s="934"/>
      <c r="Z119" s="935" t="s">
        <v>75</v>
      </c>
      <c r="AA119" s="933"/>
      <c r="AB119" s="934"/>
      <c r="AC119" s="935" t="s">
        <v>9</v>
      </c>
      <c r="AD119" s="933"/>
      <c r="AE119" s="933"/>
      <c r="AF119" s="933"/>
      <c r="AG119" s="933"/>
      <c r="AH119" s="933"/>
      <c r="AI119" s="933"/>
      <c r="AJ119" s="934"/>
      <c r="AK119" s="935" t="s">
        <v>10</v>
      </c>
      <c r="AL119" s="933"/>
      <c r="AM119" s="933"/>
      <c r="AN119" s="933"/>
      <c r="AO119" s="933"/>
      <c r="AP119" s="933"/>
      <c r="AQ119" s="933"/>
      <c r="AR119" s="934"/>
      <c r="AS119" s="935" t="s">
        <v>11</v>
      </c>
      <c r="AT119" s="933"/>
      <c r="AU119" s="933"/>
      <c r="AV119" s="933"/>
      <c r="AW119" s="933"/>
      <c r="AX119" s="933"/>
      <c r="AY119" s="933"/>
      <c r="AZ119" s="933"/>
      <c r="BA119" s="161"/>
    </row>
    <row r="120" spans="1:65" s="42" customFormat="1" ht="18" hidden="1" customHeight="1" x14ac:dyDescent="0.25">
      <c r="A120" s="96"/>
      <c r="B120" s="921"/>
      <c r="C120" s="922"/>
      <c r="D120" s="922"/>
      <c r="E120" s="922"/>
      <c r="F120" s="922"/>
      <c r="G120" s="922"/>
      <c r="H120" s="922"/>
      <c r="I120" s="922"/>
      <c r="J120" s="922"/>
      <c r="K120" s="922"/>
      <c r="L120" s="922"/>
      <c r="M120" s="922"/>
      <c r="N120" s="922"/>
      <c r="O120" s="922"/>
      <c r="P120" s="922"/>
      <c r="Q120" s="922"/>
      <c r="R120" s="922"/>
      <c r="S120" s="922"/>
      <c r="T120" s="922"/>
      <c r="U120" s="922"/>
      <c r="V120" s="922"/>
      <c r="W120" s="922"/>
      <c r="X120" s="922"/>
      <c r="Y120" s="923"/>
      <c r="Z120" s="471" t="s">
        <v>27</v>
      </c>
      <c r="AA120" s="472"/>
      <c r="AB120" s="472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1"/>
      <c r="AR120" s="581"/>
      <c r="AS120" s="581"/>
      <c r="AT120" s="581"/>
      <c r="AU120" s="581"/>
      <c r="AV120" s="581"/>
      <c r="AW120" s="581"/>
      <c r="AX120" s="581"/>
      <c r="AY120" s="581"/>
      <c r="AZ120" s="582"/>
      <c r="BA120" s="96"/>
    </row>
    <row r="121" spans="1:65" s="43" customFormat="1" ht="18" hidden="1" customHeight="1" x14ac:dyDescent="0.25">
      <c r="A121" s="98"/>
      <c r="B121" s="924"/>
      <c r="C121" s="924"/>
      <c r="D121" s="924"/>
      <c r="E121" s="924"/>
      <c r="F121" s="924"/>
      <c r="G121" s="924"/>
      <c r="H121" s="924"/>
      <c r="I121" s="924"/>
      <c r="J121" s="924"/>
      <c r="K121" s="924"/>
      <c r="L121" s="924"/>
      <c r="M121" s="924"/>
      <c r="N121" s="924"/>
      <c r="O121" s="924"/>
      <c r="P121" s="924"/>
      <c r="Q121" s="924"/>
      <c r="R121" s="924"/>
      <c r="S121" s="924"/>
      <c r="T121" s="924"/>
      <c r="U121" s="924"/>
      <c r="V121" s="924"/>
      <c r="W121" s="924"/>
      <c r="X121" s="924"/>
      <c r="Y121" s="924"/>
      <c r="Z121" s="457" t="s">
        <v>28</v>
      </c>
      <c r="AA121" s="458"/>
      <c r="AB121" s="459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6"/>
      <c r="AY121" s="456"/>
      <c r="AZ121" s="588"/>
      <c r="BA121" s="98"/>
    </row>
    <row r="122" spans="1:65" s="43" customFormat="1" ht="18" hidden="1" customHeight="1" x14ac:dyDescent="0.25">
      <c r="A122" s="98"/>
      <c r="B122" s="925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26"/>
      <c r="Y122" s="927"/>
      <c r="Z122" s="417" t="s">
        <v>29</v>
      </c>
      <c r="AA122" s="418"/>
      <c r="AB122" s="419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588"/>
      <c r="BA122" s="98"/>
    </row>
    <row r="123" spans="1:65" s="43" customFormat="1" ht="18" hidden="1" customHeight="1" thickBot="1" x14ac:dyDescent="0.3">
      <c r="A123" s="98"/>
      <c r="B123" s="420" t="s">
        <v>58</v>
      </c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2"/>
      <c r="Z123" s="448" t="s">
        <v>244</v>
      </c>
      <c r="AA123" s="449"/>
      <c r="AB123" s="450"/>
      <c r="AC123" s="574"/>
      <c r="AD123" s="574"/>
      <c r="AE123" s="574"/>
      <c r="AF123" s="574"/>
      <c r="AG123" s="574"/>
      <c r="AH123" s="574"/>
      <c r="AI123" s="574"/>
      <c r="AJ123" s="574"/>
      <c r="AK123" s="574"/>
      <c r="AL123" s="574"/>
      <c r="AM123" s="574"/>
      <c r="AN123" s="574"/>
      <c r="AO123" s="574"/>
      <c r="AP123" s="574"/>
      <c r="AQ123" s="574"/>
      <c r="AR123" s="574"/>
      <c r="AS123" s="574"/>
      <c r="AT123" s="574"/>
      <c r="AU123" s="574"/>
      <c r="AV123" s="574"/>
      <c r="AW123" s="574"/>
      <c r="AX123" s="574"/>
      <c r="AY123" s="574"/>
      <c r="AZ123" s="575"/>
      <c r="BA123" s="98"/>
    </row>
    <row r="124" spans="1:65" hidden="1" x14ac:dyDescent="0.25"/>
    <row r="125" spans="1:65" s="52" customFormat="1" ht="18" hidden="1" customHeight="1" x14ac:dyDescent="0.2">
      <c r="A125" s="157"/>
      <c r="B125" s="954" t="s">
        <v>299</v>
      </c>
      <c r="C125" s="954"/>
      <c r="D125" s="954"/>
      <c r="E125" s="954"/>
      <c r="F125" s="954"/>
      <c r="G125" s="954"/>
      <c r="H125" s="954"/>
      <c r="I125" s="954"/>
      <c r="J125" s="954"/>
      <c r="K125" s="954"/>
      <c r="L125" s="954"/>
      <c r="M125" s="954"/>
      <c r="N125" s="954"/>
      <c r="O125" s="954"/>
      <c r="P125" s="954"/>
      <c r="Q125" s="954"/>
      <c r="R125" s="954"/>
      <c r="S125" s="954"/>
      <c r="T125" s="954"/>
      <c r="U125" s="954"/>
      <c r="V125" s="954"/>
      <c r="W125" s="954"/>
      <c r="X125" s="954"/>
      <c r="Y125" s="954"/>
      <c r="Z125" s="954"/>
      <c r="AA125" s="954"/>
      <c r="AB125" s="954"/>
      <c r="AC125" s="954"/>
      <c r="AD125" s="954"/>
      <c r="AE125" s="954"/>
      <c r="AF125" s="954"/>
      <c r="AG125" s="954"/>
      <c r="AH125" s="954"/>
      <c r="AI125" s="954"/>
      <c r="AJ125" s="954"/>
      <c r="AK125" s="954"/>
      <c r="AL125" s="954"/>
      <c r="AM125" s="954"/>
      <c r="AN125" s="954"/>
      <c r="AO125" s="954"/>
      <c r="AP125" s="954"/>
      <c r="AQ125" s="954"/>
      <c r="AR125" s="954"/>
      <c r="AS125" s="954"/>
      <c r="AT125" s="954"/>
      <c r="AU125" s="954"/>
      <c r="AV125" s="954"/>
      <c r="AW125" s="954"/>
      <c r="AX125" s="954"/>
      <c r="AY125" s="954"/>
      <c r="AZ125" s="954"/>
      <c r="BA125" s="954"/>
      <c r="BB125" s="954"/>
      <c r="BC125" s="954"/>
      <c r="BD125" s="954"/>
      <c r="BE125" s="954"/>
      <c r="BF125" s="954"/>
    </row>
    <row r="126" spans="1:65" s="43" customFormat="1" ht="18" hidden="1" customHeight="1" x14ac:dyDescent="0.25">
      <c r="A126" s="98"/>
      <c r="B126" s="942" t="s">
        <v>610</v>
      </c>
      <c r="C126" s="942"/>
      <c r="D126" s="942"/>
      <c r="E126" s="942"/>
      <c r="F126" s="942"/>
      <c r="G126" s="942"/>
      <c r="H126" s="942"/>
      <c r="I126" s="942"/>
      <c r="J126" s="942"/>
      <c r="K126" s="942"/>
      <c r="L126" s="942"/>
      <c r="M126" s="942"/>
      <c r="N126" s="942"/>
      <c r="O126" s="942"/>
      <c r="P126" s="942"/>
      <c r="Q126" s="942"/>
      <c r="R126" s="942"/>
      <c r="S126" s="942"/>
      <c r="T126" s="942"/>
      <c r="U126" s="942"/>
      <c r="V126" s="942"/>
      <c r="W126" s="942"/>
      <c r="X126" s="942"/>
      <c r="Y126" s="942"/>
      <c r="Z126" s="942"/>
      <c r="AA126" s="942"/>
      <c r="AB126" s="942"/>
      <c r="AC126" s="942"/>
      <c r="AD126" s="942"/>
      <c r="AE126" s="942"/>
      <c r="AF126" s="942"/>
      <c r="AG126" s="942"/>
      <c r="AH126" s="942"/>
      <c r="AI126" s="942"/>
      <c r="AJ126" s="942"/>
      <c r="AK126" s="942"/>
      <c r="AL126" s="942"/>
      <c r="AM126" s="942"/>
      <c r="AN126" s="942"/>
      <c r="AO126" s="942"/>
      <c r="AP126" s="942"/>
      <c r="AQ126" s="942"/>
      <c r="AR126" s="942"/>
      <c r="AS126" s="942"/>
      <c r="AT126" s="942"/>
      <c r="AU126" s="942"/>
      <c r="AV126" s="942"/>
      <c r="AW126" s="942"/>
      <c r="AX126" s="942"/>
      <c r="AY126" s="942"/>
      <c r="AZ126" s="942"/>
      <c r="BA126" s="942"/>
      <c r="BB126" s="942"/>
      <c r="BC126" s="942"/>
      <c r="BD126" s="942"/>
      <c r="BE126" s="942"/>
      <c r="BF126" s="942"/>
    </row>
    <row r="127" spans="1:65" ht="8.1" hidden="1" customHeight="1" x14ac:dyDescent="0.25"/>
    <row r="128" spans="1:65" s="43" customFormat="1" ht="69.95" hidden="1" customHeight="1" x14ac:dyDescent="0.25">
      <c r="A128" s="99"/>
      <c r="B128" s="401" t="s">
        <v>149</v>
      </c>
      <c r="C128" s="401"/>
      <c r="D128" s="401"/>
      <c r="E128" s="401"/>
      <c r="F128" s="402"/>
      <c r="G128" s="400" t="s">
        <v>150</v>
      </c>
      <c r="H128" s="401"/>
      <c r="I128" s="401"/>
      <c r="J128" s="401"/>
      <c r="K128" s="401"/>
      <c r="L128" s="402"/>
      <c r="M128" s="400" t="s">
        <v>151</v>
      </c>
      <c r="N128" s="401"/>
      <c r="O128" s="401"/>
      <c r="P128" s="402"/>
      <c r="Q128" s="456" t="s">
        <v>152</v>
      </c>
      <c r="R128" s="456"/>
      <c r="S128" s="456"/>
      <c r="T128" s="456"/>
      <c r="U128" s="456"/>
      <c r="V128" s="456"/>
      <c r="W128" s="401" t="s">
        <v>153</v>
      </c>
      <c r="X128" s="401"/>
      <c r="Y128" s="402"/>
      <c r="Z128" s="400" t="s">
        <v>202</v>
      </c>
      <c r="AA128" s="401"/>
      <c r="AB128" s="402"/>
      <c r="AC128" s="456" t="s">
        <v>201</v>
      </c>
      <c r="AD128" s="456"/>
      <c r="AE128" s="456"/>
      <c r="AF128" s="456" t="s">
        <v>200</v>
      </c>
      <c r="AG128" s="456"/>
      <c r="AH128" s="456"/>
      <c r="AI128" s="401" t="s">
        <v>154</v>
      </c>
      <c r="AJ128" s="401"/>
      <c r="AK128" s="401"/>
      <c r="AL128" s="402"/>
      <c r="AM128" s="400" t="s">
        <v>155</v>
      </c>
      <c r="AN128" s="401"/>
      <c r="AO128" s="402"/>
      <c r="AP128" s="401" t="s">
        <v>141</v>
      </c>
      <c r="AQ128" s="401"/>
      <c r="AR128" s="402"/>
      <c r="AS128" s="400" t="s">
        <v>199</v>
      </c>
      <c r="AT128" s="401"/>
      <c r="AU128" s="401"/>
      <c r="AV128" s="402"/>
      <c r="AW128" s="400" t="s">
        <v>343</v>
      </c>
      <c r="AX128" s="401"/>
      <c r="AY128" s="401"/>
      <c r="AZ128" s="401"/>
      <c r="BA128" s="148"/>
      <c r="BB128" s="49"/>
      <c r="BC128" s="49"/>
      <c r="BD128" s="49"/>
      <c r="BE128" s="49"/>
      <c r="BF128" s="49"/>
      <c r="BG128" s="45"/>
      <c r="BH128" s="45"/>
      <c r="BI128" s="45"/>
      <c r="BJ128" s="45"/>
    </row>
    <row r="129" spans="1:62" s="43" customFormat="1" ht="39.950000000000003" hidden="1" customHeight="1" x14ac:dyDescent="0.25">
      <c r="A129" s="99"/>
      <c r="B129" s="404"/>
      <c r="C129" s="404"/>
      <c r="D129" s="404"/>
      <c r="E129" s="404"/>
      <c r="F129" s="406"/>
      <c r="G129" s="405"/>
      <c r="H129" s="404"/>
      <c r="I129" s="404"/>
      <c r="J129" s="404"/>
      <c r="K129" s="404"/>
      <c r="L129" s="406"/>
      <c r="M129" s="405"/>
      <c r="N129" s="404"/>
      <c r="O129" s="404"/>
      <c r="P129" s="406"/>
      <c r="Q129" s="456"/>
      <c r="R129" s="456"/>
      <c r="S129" s="456"/>
      <c r="T129" s="456"/>
      <c r="U129" s="456"/>
      <c r="V129" s="456"/>
      <c r="W129" s="404"/>
      <c r="X129" s="404"/>
      <c r="Y129" s="406"/>
      <c r="Z129" s="405"/>
      <c r="AA129" s="404"/>
      <c r="AB129" s="406"/>
      <c r="AC129" s="456"/>
      <c r="AD129" s="456"/>
      <c r="AE129" s="456"/>
      <c r="AF129" s="456"/>
      <c r="AG129" s="456"/>
      <c r="AH129" s="456"/>
      <c r="AI129" s="404"/>
      <c r="AJ129" s="404"/>
      <c r="AK129" s="404"/>
      <c r="AL129" s="406"/>
      <c r="AM129" s="405"/>
      <c r="AN129" s="404"/>
      <c r="AO129" s="406"/>
      <c r="AP129" s="404"/>
      <c r="AQ129" s="404"/>
      <c r="AR129" s="406"/>
      <c r="AS129" s="405"/>
      <c r="AT129" s="404"/>
      <c r="AU129" s="404"/>
      <c r="AV129" s="406"/>
      <c r="AW129" s="405"/>
      <c r="AX129" s="404"/>
      <c r="AY129" s="404"/>
      <c r="AZ129" s="404"/>
      <c r="BA129" s="148"/>
      <c r="BB129" s="49"/>
      <c r="BC129" s="49"/>
      <c r="BD129" s="49"/>
      <c r="BE129" s="49"/>
      <c r="BF129" s="49"/>
      <c r="BG129" s="45"/>
      <c r="BH129" s="45"/>
      <c r="BI129" s="45"/>
      <c r="BJ129" s="45"/>
    </row>
    <row r="130" spans="1:62" s="58" customFormat="1" ht="13.5" hidden="1" thickBot="1" x14ac:dyDescent="0.3">
      <c r="A130" s="161"/>
      <c r="B130" s="940">
        <v>1</v>
      </c>
      <c r="C130" s="940"/>
      <c r="D130" s="940"/>
      <c r="E130" s="940"/>
      <c r="F130" s="941"/>
      <c r="G130" s="939">
        <v>2</v>
      </c>
      <c r="H130" s="940"/>
      <c r="I130" s="940"/>
      <c r="J130" s="940"/>
      <c r="K130" s="940"/>
      <c r="L130" s="940"/>
      <c r="M130" s="939">
        <v>3</v>
      </c>
      <c r="N130" s="940"/>
      <c r="O130" s="940"/>
      <c r="P130" s="941"/>
      <c r="Q130" s="940">
        <v>4</v>
      </c>
      <c r="R130" s="940"/>
      <c r="S130" s="940"/>
      <c r="T130" s="940"/>
      <c r="U130" s="940"/>
      <c r="V130" s="941"/>
      <c r="W130" s="939">
        <v>5</v>
      </c>
      <c r="X130" s="940"/>
      <c r="Y130" s="941"/>
      <c r="Z130" s="939">
        <v>6</v>
      </c>
      <c r="AA130" s="940"/>
      <c r="AB130" s="941"/>
      <c r="AC130" s="939">
        <v>7</v>
      </c>
      <c r="AD130" s="940"/>
      <c r="AE130" s="941"/>
      <c r="AF130" s="939">
        <v>8</v>
      </c>
      <c r="AG130" s="940"/>
      <c r="AH130" s="941"/>
      <c r="AI130" s="939">
        <v>9</v>
      </c>
      <c r="AJ130" s="940"/>
      <c r="AK130" s="940"/>
      <c r="AL130" s="941"/>
      <c r="AM130" s="939">
        <v>10</v>
      </c>
      <c r="AN130" s="940"/>
      <c r="AO130" s="941"/>
      <c r="AP130" s="939">
        <v>11</v>
      </c>
      <c r="AQ130" s="940"/>
      <c r="AR130" s="941"/>
      <c r="AS130" s="939">
        <v>12</v>
      </c>
      <c r="AT130" s="940"/>
      <c r="AU130" s="940"/>
      <c r="AV130" s="941"/>
      <c r="AW130" s="939">
        <v>13</v>
      </c>
      <c r="AX130" s="940"/>
      <c r="AY130" s="940"/>
      <c r="AZ130" s="940"/>
      <c r="BA130" s="161" t="s">
        <v>26</v>
      </c>
      <c r="BB130" s="55"/>
      <c r="BC130" s="55"/>
      <c r="BD130" s="55"/>
      <c r="BE130" s="55"/>
      <c r="BF130" s="55"/>
      <c r="BG130" s="55"/>
      <c r="BH130" s="55"/>
      <c r="BI130" s="55"/>
      <c r="BJ130" s="55"/>
    </row>
    <row r="131" spans="1:62" s="43" customFormat="1" ht="18" hidden="1" customHeight="1" thickBot="1" x14ac:dyDescent="0.3">
      <c r="A131" s="120"/>
      <c r="B131" s="811">
        <v>98</v>
      </c>
      <c r="C131" s="667"/>
      <c r="D131" s="667"/>
      <c r="E131" s="667"/>
      <c r="F131" s="668"/>
      <c r="G131" s="666" t="s">
        <v>644</v>
      </c>
      <c r="H131" s="667"/>
      <c r="I131" s="667"/>
      <c r="J131" s="667"/>
      <c r="K131" s="667"/>
      <c r="L131" s="668"/>
      <c r="M131" s="666" t="s">
        <v>650</v>
      </c>
      <c r="N131" s="667"/>
      <c r="O131" s="667"/>
      <c r="P131" s="668"/>
      <c r="Q131" s="666" t="s">
        <v>653</v>
      </c>
      <c r="R131" s="667"/>
      <c r="S131" s="667"/>
      <c r="T131" s="667"/>
      <c r="U131" s="667"/>
      <c r="V131" s="668"/>
      <c r="W131" s="895">
        <v>40638</v>
      </c>
      <c r="X131" s="667"/>
      <c r="Y131" s="668"/>
      <c r="Z131" s="666">
        <v>0</v>
      </c>
      <c r="AA131" s="667"/>
      <c r="AB131" s="668"/>
      <c r="AC131" s="666">
        <v>110</v>
      </c>
      <c r="AD131" s="667"/>
      <c r="AE131" s="668"/>
      <c r="AF131" s="666">
        <v>108</v>
      </c>
      <c r="AG131" s="667"/>
      <c r="AH131" s="668"/>
      <c r="AI131" s="810"/>
      <c r="AJ131" s="810"/>
      <c r="AK131" s="810"/>
      <c r="AL131" s="810"/>
      <c r="AM131" s="810">
        <v>100</v>
      </c>
      <c r="AN131" s="810"/>
      <c r="AO131" s="810"/>
      <c r="AP131" s="810">
        <v>40</v>
      </c>
      <c r="AQ131" s="810"/>
      <c r="AR131" s="810"/>
      <c r="AS131" s="810"/>
      <c r="AT131" s="810"/>
      <c r="AU131" s="810"/>
      <c r="AV131" s="810"/>
      <c r="AW131" s="580"/>
      <c r="AX131" s="580"/>
      <c r="AY131" s="580"/>
      <c r="AZ131" s="580"/>
      <c r="BA131" s="100"/>
      <c r="BB131" s="44"/>
      <c r="BC131" s="44"/>
      <c r="BD131" s="44"/>
      <c r="BE131" s="44"/>
      <c r="BF131" s="44"/>
      <c r="BG131" s="45"/>
      <c r="BH131" s="45"/>
      <c r="BI131" s="45"/>
      <c r="BJ131" s="45"/>
    </row>
    <row r="132" spans="1:62" s="43" customFormat="1" ht="18" hidden="1" customHeight="1" thickBot="1" x14ac:dyDescent="0.3">
      <c r="A132" s="120"/>
      <c r="B132" s="844">
        <v>98</v>
      </c>
      <c r="C132" s="387"/>
      <c r="D132" s="387"/>
      <c r="E132" s="387"/>
      <c r="F132" s="388"/>
      <c r="G132" s="616" t="s">
        <v>645</v>
      </c>
      <c r="H132" s="387"/>
      <c r="I132" s="387"/>
      <c r="J132" s="387"/>
      <c r="K132" s="387"/>
      <c r="L132" s="388"/>
      <c r="M132" s="616" t="s">
        <v>646</v>
      </c>
      <c r="N132" s="387"/>
      <c r="O132" s="387"/>
      <c r="P132" s="388"/>
      <c r="Q132" s="616" t="s">
        <v>655</v>
      </c>
      <c r="R132" s="387"/>
      <c r="S132" s="387"/>
      <c r="T132" s="387"/>
      <c r="U132" s="387"/>
      <c r="V132" s="388"/>
      <c r="W132" s="894">
        <v>40512</v>
      </c>
      <c r="X132" s="387"/>
      <c r="Y132" s="388"/>
      <c r="Z132" s="616">
        <v>0</v>
      </c>
      <c r="AA132" s="387"/>
      <c r="AB132" s="388"/>
      <c r="AC132" s="616">
        <v>130</v>
      </c>
      <c r="AD132" s="387"/>
      <c r="AE132" s="388"/>
      <c r="AF132" s="616">
        <v>120</v>
      </c>
      <c r="AG132" s="387"/>
      <c r="AH132" s="388"/>
      <c r="AI132" s="587"/>
      <c r="AJ132" s="587"/>
      <c r="AK132" s="587"/>
      <c r="AL132" s="587"/>
      <c r="AM132" s="587">
        <v>100</v>
      </c>
      <c r="AN132" s="587"/>
      <c r="AO132" s="587"/>
      <c r="AP132" s="616">
        <v>50</v>
      </c>
      <c r="AQ132" s="387"/>
      <c r="AR132" s="388"/>
      <c r="AS132" s="587"/>
      <c r="AT132" s="587"/>
      <c r="AU132" s="587"/>
      <c r="AV132" s="587"/>
      <c r="AW132" s="580"/>
      <c r="AX132" s="580"/>
      <c r="AY132" s="580"/>
      <c r="AZ132" s="580"/>
      <c r="BA132" s="100"/>
      <c r="BB132" s="44"/>
      <c r="BC132" s="44"/>
      <c r="BD132" s="44"/>
      <c r="BE132" s="44"/>
      <c r="BF132" s="44"/>
      <c r="BG132" s="45"/>
      <c r="BH132" s="45"/>
      <c r="BI132" s="45"/>
      <c r="BJ132" s="45"/>
    </row>
    <row r="133" spans="1:62" s="43" customFormat="1" ht="18" hidden="1" customHeight="1" thickBot="1" x14ac:dyDescent="0.3">
      <c r="A133" s="120"/>
      <c r="B133" s="844">
        <v>98</v>
      </c>
      <c r="C133" s="387"/>
      <c r="D133" s="387"/>
      <c r="E133" s="387"/>
      <c r="F133" s="388"/>
      <c r="G133" s="616" t="s">
        <v>651</v>
      </c>
      <c r="H133" s="387"/>
      <c r="I133" s="387"/>
      <c r="J133" s="387"/>
      <c r="K133" s="387"/>
      <c r="L133" s="388"/>
      <c r="M133" s="616" t="s">
        <v>652</v>
      </c>
      <c r="N133" s="387"/>
      <c r="O133" s="387"/>
      <c r="P133" s="388"/>
      <c r="Q133" s="616"/>
      <c r="R133" s="387"/>
      <c r="S133" s="387"/>
      <c r="T133" s="387"/>
      <c r="U133" s="387"/>
      <c r="V133" s="388"/>
      <c r="W133" s="894">
        <v>41268</v>
      </c>
      <c r="X133" s="387"/>
      <c r="Y133" s="388"/>
      <c r="Z133" s="616">
        <v>0</v>
      </c>
      <c r="AA133" s="387"/>
      <c r="AB133" s="388"/>
      <c r="AC133" s="616">
        <v>112</v>
      </c>
      <c r="AD133" s="387"/>
      <c r="AE133" s="388"/>
      <c r="AF133" s="616"/>
      <c r="AG133" s="387"/>
      <c r="AH133" s="388"/>
      <c r="AI133" s="616"/>
      <c r="AJ133" s="387"/>
      <c r="AK133" s="387"/>
      <c r="AL133" s="388"/>
      <c r="AM133" s="616">
        <v>100</v>
      </c>
      <c r="AN133" s="387"/>
      <c r="AO133" s="388"/>
      <c r="AP133" s="616">
        <v>40</v>
      </c>
      <c r="AQ133" s="387"/>
      <c r="AR133" s="388"/>
      <c r="AS133" s="616"/>
      <c r="AT133" s="387"/>
      <c r="AU133" s="387"/>
      <c r="AV133" s="388"/>
      <c r="AW133" s="580"/>
      <c r="AX133" s="580"/>
      <c r="AY133" s="580"/>
      <c r="AZ133" s="580"/>
      <c r="BA133" s="100"/>
      <c r="BB133" s="44"/>
      <c r="BC133" s="44"/>
      <c r="BD133" s="44"/>
      <c r="BE133" s="44"/>
      <c r="BF133" s="44"/>
      <c r="BG133" s="45"/>
      <c r="BH133" s="45"/>
      <c r="BI133" s="45"/>
      <c r="BJ133" s="45"/>
    </row>
    <row r="134" spans="1:62" s="43" customFormat="1" ht="18" hidden="1" customHeight="1" thickBot="1" x14ac:dyDescent="0.3">
      <c r="A134" s="120"/>
      <c r="B134" s="844">
        <v>98</v>
      </c>
      <c r="C134" s="387"/>
      <c r="D134" s="387"/>
      <c r="E134" s="387"/>
      <c r="F134" s="388"/>
      <c r="G134" s="616" t="s">
        <v>648</v>
      </c>
      <c r="H134" s="387"/>
      <c r="I134" s="387"/>
      <c r="J134" s="387"/>
      <c r="K134" s="387"/>
      <c r="L134" s="388"/>
      <c r="M134" s="616" t="s">
        <v>647</v>
      </c>
      <c r="N134" s="387"/>
      <c r="O134" s="387"/>
      <c r="P134" s="388"/>
      <c r="Q134" s="616"/>
      <c r="R134" s="387"/>
      <c r="S134" s="387"/>
      <c r="T134" s="387"/>
      <c r="U134" s="387"/>
      <c r="V134" s="388"/>
      <c r="W134" s="894">
        <v>42685</v>
      </c>
      <c r="X134" s="387"/>
      <c r="Y134" s="388"/>
      <c r="Z134" s="616">
        <v>0</v>
      </c>
      <c r="AA134" s="387"/>
      <c r="AB134" s="388"/>
      <c r="AC134" s="616">
        <v>1289</v>
      </c>
      <c r="AD134" s="387"/>
      <c r="AE134" s="388"/>
      <c r="AF134" s="616">
        <v>37</v>
      </c>
      <c r="AG134" s="387"/>
      <c r="AH134" s="388"/>
      <c r="AI134" s="616"/>
      <c r="AJ134" s="387"/>
      <c r="AK134" s="387"/>
      <c r="AL134" s="388"/>
      <c r="AM134" s="616">
        <v>100</v>
      </c>
      <c r="AN134" s="387"/>
      <c r="AO134" s="388"/>
      <c r="AP134" s="616">
        <v>45</v>
      </c>
      <c r="AQ134" s="387"/>
      <c r="AR134" s="388"/>
      <c r="AS134" s="616"/>
      <c r="AT134" s="387"/>
      <c r="AU134" s="387"/>
      <c r="AV134" s="388"/>
      <c r="AW134" s="580">
        <f>AP134*AC134-5</f>
        <v>58000</v>
      </c>
      <c r="AX134" s="580"/>
      <c r="AY134" s="580"/>
      <c r="AZ134" s="580"/>
      <c r="BA134" s="100"/>
      <c r="BB134" s="44"/>
      <c r="BC134" s="44"/>
      <c r="BD134" s="44"/>
      <c r="BE134" s="44"/>
      <c r="BF134" s="44"/>
      <c r="BG134" s="45"/>
      <c r="BH134" s="45"/>
      <c r="BI134" s="45"/>
      <c r="BJ134" s="45"/>
    </row>
    <row r="135" spans="1:62" s="43" customFormat="1" ht="18" hidden="1" customHeight="1" thickBot="1" x14ac:dyDescent="0.3">
      <c r="A135" s="120"/>
      <c r="B135" s="844">
        <v>98</v>
      </c>
      <c r="C135" s="387"/>
      <c r="D135" s="387"/>
      <c r="E135" s="387"/>
      <c r="F135" s="388"/>
      <c r="G135" s="616" t="s">
        <v>656</v>
      </c>
      <c r="H135" s="387"/>
      <c r="I135" s="387"/>
      <c r="J135" s="387"/>
      <c r="K135" s="387"/>
      <c r="L135" s="388"/>
      <c r="M135" s="616" t="s">
        <v>650</v>
      </c>
      <c r="N135" s="387"/>
      <c r="O135" s="387"/>
      <c r="P135" s="388"/>
      <c r="Q135" s="301"/>
      <c r="R135" s="298"/>
      <c r="S135" s="298"/>
      <c r="T135" s="298"/>
      <c r="U135" s="298"/>
      <c r="V135" s="299"/>
      <c r="W135" s="305"/>
      <c r="X135" s="298"/>
      <c r="Y135" s="299"/>
      <c r="Z135" s="616">
        <v>0</v>
      </c>
      <c r="AA135" s="387"/>
      <c r="AB135" s="388"/>
      <c r="AC135" s="616">
        <v>117</v>
      </c>
      <c r="AD135" s="387"/>
      <c r="AE135" s="388"/>
      <c r="AF135" s="301"/>
      <c r="AG135" s="298"/>
      <c r="AH135" s="299"/>
      <c r="AI135" s="301"/>
      <c r="AJ135" s="298"/>
      <c r="AK135" s="298"/>
      <c r="AL135" s="299"/>
      <c r="AM135" s="616">
        <v>100</v>
      </c>
      <c r="AN135" s="387"/>
      <c r="AO135" s="388"/>
      <c r="AP135" s="616">
        <v>40</v>
      </c>
      <c r="AQ135" s="387"/>
      <c r="AR135" s="388"/>
      <c r="AS135" s="301"/>
      <c r="AT135" s="298"/>
      <c r="AU135" s="298"/>
      <c r="AV135" s="299"/>
      <c r="AW135" s="580"/>
      <c r="AX135" s="580"/>
      <c r="AY135" s="580"/>
      <c r="AZ135" s="580"/>
      <c r="BA135" s="100"/>
      <c r="BB135" s="44"/>
      <c r="BC135" s="44"/>
      <c r="BD135" s="44"/>
      <c r="BE135" s="44"/>
      <c r="BF135" s="44"/>
      <c r="BG135" s="45"/>
      <c r="BH135" s="45"/>
      <c r="BI135" s="45"/>
      <c r="BJ135" s="45"/>
    </row>
    <row r="136" spans="1:62" s="43" customFormat="1" ht="18" hidden="1" customHeight="1" thickBot="1" x14ac:dyDescent="0.3">
      <c r="A136" s="120"/>
      <c r="B136" s="844">
        <v>98</v>
      </c>
      <c r="C136" s="387"/>
      <c r="D136" s="387"/>
      <c r="E136" s="387"/>
      <c r="F136" s="388"/>
      <c r="G136" s="616" t="s">
        <v>657</v>
      </c>
      <c r="H136" s="387"/>
      <c r="I136" s="387"/>
      <c r="J136" s="387"/>
      <c r="K136" s="387"/>
      <c r="L136" s="388"/>
      <c r="M136" s="616" t="s">
        <v>661</v>
      </c>
      <c r="N136" s="387"/>
      <c r="O136" s="387"/>
      <c r="P136" s="388"/>
      <c r="Q136" s="301"/>
      <c r="R136" s="298"/>
      <c r="S136" s="298"/>
      <c r="T136" s="298"/>
      <c r="U136" s="298"/>
      <c r="V136" s="299"/>
      <c r="W136" s="305"/>
      <c r="X136" s="298"/>
      <c r="Y136" s="299"/>
      <c r="Z136" s="616">
        <v>0</v>
      </c>
      <c r="AA136" s="387"/>
      <c r="AB136" s="388"/>
      <c r="AC136" s="616">
        <v>80</v>
      </c>
      <c r="AD136" s="387"/>
      <c r="AE136" s="388"/>
      <c r="AF136" s="301"/>
      <c r="AG136" s="298"/>
      <c r="AH136" s="299"/>
      <c r="AI136" s="301"/>
      <c r="AJ136" s="298"/>
      <c r="AK136" s="298"/>
      <c r="AL136" s="299"/>
      <c r="AM136" s="616">
        <v>100</v>
      </c>
      <c r="AN136" s="387"/>
      <c r="AO136" s="388"/>
      <c r="AP136" s="616">
        <v>20</v>
      </c>
      <c r="AQ136" s="387"/>
      <c r="AR136" s="388"/>
      <c r="AS136" s="301"/>
      <c r="AT136" s="298"/>
      <c r="AU136" s="298"/>
      <c r="AV136" s="299"/>
      <c r="AW136" s="580"/>
      <c r="AX136" s="580"/>
      <c r="AY136" s="580"/>
      <c r="AZ136" s="580"/>
      <c r="BA136" s="100"/>
      <c r="BB136" s="44"/>
      <c r="BC136" s="44"/>
      <c r="BD136" s="44"/>
      <c r="BE136" s="44"/>
      <c r="BF136" s="44"/>
      <c r="BG136" s="45"/>
      <c r="BH136" s="45"/>
      <c r="BI136" s="45"/>
      <c r="BJ136" s="45"/>
    </row>
    <row r="137" spans="1:62" s="43" customFormat="1" ht="18" hidden="1" customHeight="1" thickBot="1" x14ac:dyDescent="0.3">
      <c r="A137" s="120"/>
      <c r="B137" s="844">
        <v>98</v>
      </c>
      <c r="C137" s="387"/>
      <c r="D137" s="387"/>
      <c r="E137" s="387"/>
      <c r="F137" s="388"/>
      <c r="G137" s="616" t="s">
        <v>658</v>
      </c>
      <c r="H137" s="387"/>
      <c r="I137" s="387"/>
      <c r="J137" s="387"/>
      <c r="K137" s="387"/>
      <c r="L137" s="388"/>
      <c r="M137" s="616" t="s">
        <v>661</v>
      </c>
      <c r="N137" s="387"/>
      <c r="O137" s="387"/>
      <c r="P137" s="388"/>
      <c r="Q137" s="301"/>
      <c r="R137" s="298"/>
      <c r="S137" s="298"/>
      <c r="T137" s="298"/>
      <c r="U137" s="298"/>
      <c r="V137" s="299"/>
      <c r="W137" s="305"/>
      <c r="X137" s="298"/>
      <c r="Y137" s="299"/>
      <c r="Z137" s="616">
        <v>0</v>
      </c>
      <c r="AA137" s="387"/>
      <c r="AB137" s="388"/>
      <c r="AC137" s="616">
        <v>161</v>
      </c>
      <c r="AD137" s="387"/>
      <c r="AE137" s="388"/>
      <c r="AF137" s="301"/>
      <c r="AG137" s="298"/>
      <c r="AH137" s="299"/>
      <c r="AI137" s="301"/>
      <c r="AJ137" s="298"/>
      <c r="AK137" s="298"/>
      <c r="AL137" s="299"/>
      <c r="AM137" s="616">
        <v>100</v>
      </c>
      <c r="AN137" s="387"/>
      <c r="AO137" s="388"/>
      <c r="AP137" s="616">
        <v>20</v>
      </c>
      <c r="AQ137" s="387"/>
      <c r="AR137" s="388"/>
      <c r="AS137" s="301"/>
      <c r="AT137" s="298"/>
      <c r="AU137" s="298"/>
      <c r="AV137" s="299"/>
      <c r="AW137" s="580"/>
      <c r="AX137" s="580"/>
      <c r="AY137" s="580"/>
      <c r="AZ137" s="580"/>
      <c r="BA137" s="100"/>
      <c r="BB137" s="44"/>
      <c r="BC137" s="44"/>
      <c r="BD137" s="44"/>
      <c r="BE137" s="44"/>
      <c r="BF137" s="44"/>
      <c r="BG137" s="45"/>
      <c r="BH137" s="45"/>
      <c r="BI137" s="45"/>
      <c r="BJ137" s="45"/>
    </row>
    <row r="138" spans="1:62" s="43" customFormat="1" ht="18" hidden="1" customHeight="1" thickBot="1" x14ac:dyDescent="0.3">
      <c r="A138" s="120"/>
      <c r="B138" s="844">
        <v>98</v>
      </c>
      <c r="C138" s="387"/>
      <c r="D138" s="387"/>
      <c r="E138" s="387"/>
      <c r="F138" s="388"/>
      <c r="G138" s="616" t="s">
        <v>659</v>
      </c>
      <c r="H138" s="387"/>
      <c r="I138" s="387"/>
      <c r="J138" s="387"/>
      <c r="K138" s="387"/>
      <c r="L138" s="388"/>
      <c r="M138" s="616" t="s">
        <v>661</v>
      </c>
      <c r="N138" s="387"/>
      <c r="O138" s="387"/>
      <c r="P138" s="388"/>
      <c r="Q138" s="301"/>
      <c r="R138" s="298"/>
      <c r="S138" s="298"/>
      <c r="T138" s="298"/>
      <c r="U138" s="298"/>
      <c r="V138" s="299"/>
      <c r="W138" s="305"/>
      <c r="X138" s="298"/>
      <c r="Y138" s="299"/>
      <c r="Z138" s="616">
        <v>0</v>
      </c>
      <c r="AA138" s="387"/>
      <c r="AB138" s="388"/>
      <c r="AC138" s="616">
        <v>81</v>
      </c>
      <c r="AD138" s="387"/>
      <c r="AE138" s="388"/>
      <c r="AF138" s="301"/>
      <c r="AG138" s="298"/>
      <c r="AH138" s="299"/>
      <c r="AI138" s="301"/>
      <c r="AJ138" s="298"/>
      <c r="AK138" s="298"/>
      <c r="AL138" s="299"/>
      <c r="AM138" s="616">
        <v>100</v>
      </c>
      <c r="AN138" s="387"/>
      <c r="AO138" s="388"/>
      <c r="AP138" s="616">
        <v>20</v>
      </c>
      <c r="AQ138" s="387"/>
      <c r="AR138" s="388"/>
      <c r="AS138" s="301"/>
      <c r="AT138" s="298"/>
      <c r="AU138" s="298"/>
      <c r="AV138" s="299"/>
      <c r="AW138" s="580"/>
      <c r="AX138" s="580"/>
      <c r="AY138" s="580"/>
      <c r="AZ138" s="580"/>
      <c r="BA138" s="100"/>
      <c r="BB138" s="44"/>
      <c r="BC138" s="44"/>
      <c r="BD138" s="44"/>
      <c r="BE138" s="44"/>
      <c r="BF138" s="44"/>
      <c r="BG138" s="45"/>
      <c r="BH138" s="45"/>
      <c r="BI138" s="45"/>
      <c r="BJ138" s="45"/>
    </row>
    <row r="139" spans="1:62" s="43" customFormat="1" ht="18" hidden="1" customHeight="1" thickBot="1" x14ac:dyDescent="0.3">
      <c r="A139" s="120"/>
      <c r="B139" s="844">
        <v>98</v>
      </c>
      <c r="C139" s="387"/>
      <c r="D139" s="387"/>
      <c r="E139" s="387"/>
      <c r="F139" s="388"/>
      <c r="G139" s="616" t="s">
        <v>660</v>
      </c>
      <c r="H139" s="387"/>
      <c r="I139" s="387"/>
      <c r="J139" s="387"/>
      <c r="K139" s="387"/>
      <c r="L139" s="388"/>
      <c r="M139" s="616" t="s">
        <v>661</v>
      </c>
      <c r="N139" s="387"/>
      <c r="O139" s="387"/>
      <c r="P139" s="388"/>
      <c r="Q139" s="301"/>
      <c r="R139" s="298"/>
      <c r="S139" s="298"/>
      <c r="T139" s="298"/>
      <c r="U139" s="298"/>
      <c r="V139" s="299"/>
      <c r="W139" s="305"/>
      <c r="X139" s="298"/>
      <c r="Y139" s="299"/>
      <c r="Z139" s="616">
        <v>0</v>
      </c>
      <c r="AA139" s="387"/>
      <c r="AB139" s="388"/>
      <c r="AC139" s="616">
        <v>75</v>
      </c>
      <c r="AD139" s="387"/>
      <c r="AE139" s="388"/>
      <c r="AF139" s="301"/>
      <c r="AG139" s="298"/>
      <c r="AH139" s="299"/>
      <c r="AI139" s="301"/>
      <c r="AJ139" s="298"/>
      <c r="AK139" s="298"/>
      <c r="AL139" s="299"/>
      <c r="AM139" s="616">
        <v>100</v>
      </c>
      <c r="AN139" s="387"/>
      <c r="AO139" s="388"/>
      <c r="AP139" s="616">
        <v>16</v>
      </c>
      <c r="AQ139" s="387"/>
      <c r="AR139" s="388"/>
      <c r="AS139" s="301"/>
      <c r="AT139" s="298"/>
      <c r="AU139" s="298"/>
      <c r="AV139" s="299"/>
      <c r="AW139" s="580"/>
      <c r="AX139" s="580"/>
      <c r="AY139" s="580"/>
      <c r="AZ139" s="580"/>
      <c r="BA139" s="100"/>
      <c r="BB139" s="44"/>
      <c r="BC139" s="44"/>
      <c r="BD139" s="44"/>
      <c r="BE139" s="44"/>
      <c r="BF139" s="44"/>
      <c r="BG139" s="45"/>
      <c r="BH139" s="45"/>
      <c r="BI139" s="45"/>
      <c r="BJ139" s="45"/>
    </row>
    <row r="140" spans="1:62" s="43" customFormat="1" ht="18" hidden="1" customHeight="1" thickBot="1" x14ac:dyDescent="0.3">
      <c r="A140" s="120"/>
      <c r="B140" s="844">
        <v>98</v>
      </c>
      <c r="C140" s="387"/>
      <c r="D140" s="387"/>
      <c r="E140" s="387"/>
      <c r="F140" s="388"/>
      <c r="G140" s="616" t="s">
        <v>649</v>
      </c>
      <c r="H140" s="387"/>
      <c r="I140" s="387"/>
      <c r="J140" s="387"/>
      <c r="K140" s="387"/>
      <c r="L140" s="388"/>
      <c r="M140" s="616" t="s">
        <v>647</v>
      </c>
      <c r="N140" s="387"/>
      <c r="O140" s="387"/>
      <c r="P140" s="388"/>
      <c r="Q140" s="616" t="s">
        <v>654</v>
      </c>
      <c r="R140" s="387"/>
      <c r="S140" s="387"/>
      <c r="T140" s="387"/>
      <c r="U140" s="387"/>
      <c r="V140" s="388"/>
      <c r="W140" s="894">
        <v>40518</v>
      </c>
      <c r="X140" s="387"/>
      <c r="Y140" s="388"/>
      <c r="Z140" s="616">
        <v>0</v>
      </c>
      <c r="AA140" s="387"/>
      <c r="AB140" s="388"/>
      <c r="AC140" s="616">
        <v>112</v>
      </c>
      <c r="AD140" s="387"/>
      <c r="AE140" s="388"/>
      <c r="AF140" s="616"/>
      <c r="AG140" s="387"/>
      <c r="AH140" s="388"/>
      <c r="AI140" s="587"/>
      <c r="AJ140" s="587"/>
      <c r="AK140" s="587"/>
      <c r="AL140" s="587"/>
      <c r="AM140" s="616">
        <v>100</v>
      </c>
      <c r="AN140" s="387"/>
      <c r="AO140" s="388"/>
      <c r="AP140" s="616">
        <v>15</v>
      </c>
      <c r="AQ140" s="387"/>
      <c r="AR140" s="388"/>
      <c r="AS140" s="587"/>
      <c r="AT140" s="587"/>
      <c r="AU140" s="587"/>
      <c r="AV140" s="587"/>
      <c r="AW140" s="944">
        <f>AW141</f>
        <v>58000</v>
      </c>
      <c r="AX140" s="580"/>
      <c r="AY140" s="580"/>
      <c r="AZ140" s="580"/>
      <c r="BA140" s="100"/>
      <c r="BB140" s="44"/>
      <c r="BC140" s="44"/>
      <c r="BD140" s="44"/>
      <c r="BE140" s="44"/>
      <c r="BF140" s="44"/>
      <c r="BG140" s="45"/>
      <c r="BH140" s="45"/>
      <c r="BI140" s="45"/>
      <c r="BJ140" s="45"/>
    </row>
    <row r="141" spans="1:62" s="43" customFormat="1" ht="18" hidden="1" customHeight="1" thickBot="1" x14ac:dyDescent="0.3">
      <c r="A141" s="99"/>
      <c r="B141" s="840" t="s">
        <v>114</v>
      </c>
      <c r="C141" s="840"/>
      <c r="D141" s="840"/>
      <c r="E141" s="840"/>
      <c r="F141" s="841"/>
      <c r="G141" s="381" t="s">
        <v>30</v>
      </c>
      <c r="H141" s="673"/>
      <c r="I141" s="673"/>
      <c r="J141" s="673"/>
      <c r="K141" s="673"/>
      <c r="L141" s="673"/>
      <c r="M141" s="672" t="s">
        <v>30</v>
      </c>
      <c r="N141" s="673"/>
      <c r="O141" s="673"/>
      <c r="P141" s="382"/>
      <c r="Q141" s="673" t="s">
        <v>30</v>
      </c>
      <c r="R141" s="673"/>
      <c r="S141" s="673"/>
      <c r="T141" s="673"/>
      <c r="U141" s="673"/>
      <c r="V141" s="382"/>
      <c r="W141" s="672" t="s">
        <v>30</v>
      </c>
      <c r="X141" s="673"/>
      <c r="Y141" s="382"/>
      <c r="Z141" s="672" t="s">
        <v>30</v>
      </c>
      <c r="AA141" s="673"/>
      <c r="AB141" s="382"/>
      <c r="AC141" s="672" t="s">
        <v>30</v>
      </c>
      <c r="AD141" s="673"/>
      <c r="AE141" s="382"/>
      <c r="AF141" s="672" t="s">
        <v>30</v>
      </c>
      <c r="AG141" s="673"/>
      <c r="AH141" s="382"/>
      <c r="AI141" s="672" t="s">
        <v>30</v>
      </c>
      <c r="AJ141" s="673"/>
      <c r="AK141" s="673"/>
      <c r="AL141" s="382"/>
      <c r="AM141" s="672" t="s">
        <v>30</v>
      </c>
      <c r="AN141" s="673"/>
      <c r="AO141" s="382"/>
      <c r="AP141" s="672" t="s">
        <v>30</v>
      </c>
      <c r="AQ141" s="673"/>
      <c r="AR141" s="382"/>
      <c r="AS141" s="672" t="s">
        <v>30</v>
      </c>
      <c r="AT141" s="673"/>
      <c r="AU141" s="673"/>
      <c r="AV141" s="382"/>
      <c r="AW141" s="838">
        <f>AW134</f>
        <v>58000</v>
      </c>
      <c r="AX141" s="839"/>
      <c r="AY141" s="839"/>
      <c r="AZ141" s="943"/>
      <c r="BA141" s="100"/>
      <c r="BB141" s="44"/>
      <c r="BC141" s="44"/>
      <c r="BD141" s="44"/>
      <c r="BE141" s="44"/>
      <c r="BF141" s="44"/>
      <c r="BG141" s="45"/>
      <c r="BH141" s="45"/>
      <c r="BI141" s="45"/>
      <c r="BJ141" s="45"/>
    </row>
    <row r="142" spans="1:62" hidden="1" x14ac:dyDescent="0.25"/>
    <row r="143" spans="1:62" s="43" customFormat="1" ht="26.25" hidden="1" customHeight="1" x14ac:dyDescent="0.25">
      <c r="A143" s="99"/>
      <c r="B143" s="401" t="s">
        <v>149</v>
      </c>
      <c r="C143" s="401"/>
      <c r="D143" s="401"/>
      <c r="E143" s="401"/>
      <c r="F143" s="402"/>
      <c r="G143" s="400" t="s">
        <v>156</v>
      </c>
      <c r="H143" s="401"/>
      <c r="I143" s="401"/>
      <c r="J143" s="402"/>
      <c r="K143" s="456" t="s">
        <v>157</v>
      </c>
      <c r="L143" s="456"/>
      <c r="M143" s="456"/>
      <c r="N143" s="456"/>
      <c r="O143" s="456" t="s">
        <v>131</v>
      </c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56"/>
      <c r="AL143" s="456"/>
      <c r="AM143" s="456"/>
      <c r="AN143" s="456"/>
      <c r="AO143" s="456"/>
      <c r="AP143" s="456" t="s">
        <v>158</v>
      </c>
      <c r="AQ143" s="456"/>
      <c r="AR143" s="456"/>
      <c r="AS143" s="456"/>
      <c r="AT143" s="456"/>
      <c r="AU143" s="456"/>
      <c r="AV143" s="456"/>
      <c r="AW143" s="400" t="s">
        <v>344</v>
      </c>
      <c r="AX143" s="401"/>
      <c r="AY143" s="401"/>
      <c r="AZ143" s="401"/>
      <c r="BA143" s="148"/>
      <c r="BB143" s="49"/>
      <c r="BC143" s="49"/>
      <c r="BD143" s="49"/>
      <c r="BE143" s="49"/>
      <c r="BF143" s="49"/>
      <c r="BG143" s="45"/>
      <c r="BH143" s="45"/>
      <c r="BI143" s="45"/>
      <c r="BJ143" s="45"/>
    </row>
    <row r="144" spans="1:62" s="43" customFormat="1" ht="36.75" hidden="1" customHeight="1" x14ac:dyDescent="0.25">
      <c r="A144" s="99"/>
      <c r="B144" s="453"/>
      <c r="C144" s="453"/>
      <c r="D144" s="453"/>
      <c r="E144" s="453"/>
      <c r="F144" s="454"/>
      <c r="G144" s="455"/>
      <c r="H144" s="453"/>
      <c r="I144" s="453"/>
      <c r="J144" s="454"/>
      <c r="K144" s="456"/>
      <c r="L144" s="456"/>
      <c r="M144" s="456"/>
      <c r="N144" s="456"/>
      <c r="O144" s="456" t="s">
        <v>159</v>
      </c>
      <c r="P144" s="456"/>
      <c r="Q144" s="456"/>
      <c r="R144" s="456"/>
      <c r="S144" s="456"/>
      <c r="T144" s="456"/>
      <c r="U144" s="456"/>
      <c r="V144" s="456" t="s">
        <v>203</v>
      </c>
      <c r="W144" s="456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 t="s">
        <v>204</v>
      </c>
      <c r="AJ144" s="456"/>
      <c r="AK144" s="456"/>
      <c r="AL144" s="456"/>
      <c r="AM144" s="456"/>
      <c r="AN144" s="456"/>
      <c r="AO144" s="456"/>
      <c r="AP144" s="456"/>
      <c r="AQ144" s="456"/>
      <c r="AR144" s="456"/>
      <c r="AS144" s="456"/>
      <c r="AT144" s="456"/>
      <c r="AU144" s="456"/>
      <c r="AV144" s="456"/>
      <c r="AW144" s="455"/>
      <c r="AX144" s="453"/>
      <c r="AY144" s="453"/>
      <c r="AZ144" s="453"/>
      <c r="BA144" s="148"/>
      <c r="BB144" s="49"/>
      <c r="BC144" s="49"/>
      <c r="BD144" s="49"/>
      <c r="BE144" s="49"/>
      <c r="BF144" s="49"/>
      <c r="BG144" s="45"/>
      <c r="BH144" s="45"/>
      <c r="BI144" s="45"/>
      <c r="BJ144" s="45"/>
    </row>
    <row r="145" spans="1:62" s="43" customFormat="1" ht="50.1" hidden="1" customHeight="1" x14ac:dyDescent="0.25">
      <c r="A145" s="99"/>
      <c r="B145" s="404"/>
      <c r="C145" s="404"/>
      <c r="D145" s="404"/>
      <c r="E145" s="404"/>
      <c r="F145" s="406"/>
      <c r="G145" s="405"/>
      <c r="H145" s="404"/>
      <c r="I145" s="404"/>
      <c r="J145" s="406"/>
      <c r="K145" s="456"/>
      <c r="L145" s="456"/>
      <c r="M145" s="456"/>
      <c r="N145" s="456"/>
      <c r="O145" s="383" t="s">
        <v>334</v>
      </c>
      <c r="P145" s="384"/>
      <c r="Q145" s="385"/>
      <c r="R145" s="456" t="s">
        <v>329</v>
      </c>
      <c r="S145" s="456"/>
      <c r="T145" s="456"/>
      <c r="U145" s="456"/>
      <c r="V145" s="383" t="s">
        <v>334</v>
      </c>
      <c r="W145" s="384"/>
      <c r="X145" s="385"/>
      <c r="Y145" s="456" t="s">
        <v>160</v>
      </c>
      <c r="Z145" s="456"/>
      <c r="AA145" s="456"/>
      <c r="AB145" s="456"/>
      <c r="AC145" s="456"/>
      <c r="AD145" s="456"/>
      <c r="AE145" s="456" t="s">
        <v>329</v>
      </c>
      <c r="AF145" s="456"/>
      <c r="AG145" s="456"/>
      <c r="AH145" s="456"/>
      <c r="AI145" s="383" t="s">
        <v>334</v>
      </c>
      <c r="AJ145" s="384"/>
      <c r="AK145" s="385"/>
      <c r="AL145" s="456" t="s">
        <v>329</v>
      </c>
      <c r="AM145" s="456"/>
      <c r="AN145" s="456"/>
      <c r="AO145" s="456"/>
      <c r="AP145" s="383" t="s">
        <v>334</v>
      </c>
      <c r="AQ145" s="384"/>
      <c r="AR145" s="385"/>
      <c r="AS145" s="383" t="s">
        <v>329</v>
      </c>
      <c r="AT145" s="384"/>
      <c r="AU145" s="384"/>
      <c r="AV145" s="385"/>
      <c r="AW145" s="405"/>
      <c r="AX145" s="404"/>
      <c r="AY145" s="404"/>
      <c r="AZ145" s="404"/>
      <c r="BA145" s="148"/>
      <c r="BB145" s="49"/>
      <c r="BC145" s="49"/>
      <c r="BD145" s="49"/>
      <c r="BE145" s="49"/>
      <c r="BF145" s="49"/>
      <c r="BG145" s="45"/>
      <c r="BH145" s="45"/>
      <c r="BI145" s="45"/>
      <c r="BJ145" s="45"/>
    </row>
    <row r="146" spans="1:62" s="58" customFormat="1" ht="13.5" hidden="1" thickBot="1" x14ac:dyDescent="0.3">
      <c r="A146" s="167"/>
      <c r="B146" s="940">
        <v>1</v>
      </c>
      <c r="C146" s="940"/>
      <c r="D146" s="940"/>
      <c r="E146" s="940"/>
      <c r="F146" s="941"/>
      <c r="G146" s="938">
        <v>14</v>
      </c>
      <c r="H146" s="938"/>
      <c r="I146" s="938"/>
      <c r="J146" s="938"/>
      <c r="K146" s="938">
        <v>15</v>
      </c>
      <c r="L146" s="938"/>
      <c r="M146" s="938"/>
      <c r="N146" s="938"/>
      <c r="O146" s="938">
        <v>16</v>
      </c>
      <c r="P146" s="938"/>
      <c r="Q146" s="938"/>
      <c r="R146" s="938">
        <v>17</v>
      </c>
      <c r="S146" s="938"/>
      <c r="T146" s="938"/>
      <c r="U146" s="938"/>
      <c r="V146" s="938">
        <v>18</v>
      </c>
      <c r="W146" s="938"/>
      <c r="X146" s="938"/>
      <c r="Y146" s="938">
        <v>19</v>
      </c>
      <c r="Z146" s="938"/>
      <c r="AA146" s="938"/>
      <c r="AB146" s="938"/>
      <c r="AC146" s="938"/>
      <c r="AD146" s="938"/>
      <c r="AE146" s="938">
        <v>20</v>
      </c>
      <c r="AF146" s="938"/>
      <c r="AG146" s="938"/>
      <c r="AH146" s="938"/>
      <c r="AI146" s="938">
        <v>21</v>
      </c>
      <c r="AJ146" s="938"/>
      <c r="AK146" s="938"/>
      <c r="AL146" s="938">
        <v>22</v>
      </c>
      <c r="AM146" s="938"/>
      <c r="AN146" s="938"/>
      <c r="AO146" s="938"/>
      <c r="AP146" s="938">
        <v>23</v>
      </c>
      <c r="AQ146" s="938"/>
      <c r="AR146" s="938"/>
      <c r="AS146" s="939">
        <v>24</v>
      </c>
      <c r="AT146" s="940"/>
      <c r="AU146" s="940"/>
      <c r="AV146" s="941"/>
      <c r="AW146" s="939">
        <v>25</v>
      </c>
      <c r="AX146" s="940"/>
      <c r="AY146" s="940"/>
      <c r="AZ146" s="940"/>
      <c r="BA146" s="161" t="s">
        <v>26</v>
      </c>
      <c r="BB146" s="55"/>
      <c r="BC146" s="55"/>
      <c r="BD146" s="55"/>
      <c r="BE146" s="55"/>
      <c r="BF146" s="55"/>
      <c r="BG146" s="55"/>
      <c r="BH146" s="55"/>
      <c r="BI146" s="55"/>
      <c r="BJ146" s="55"/>
    </row>
    <row r="147" spans="1:62" s="43" customFormat="1" ht="18" hidden="1" customHeight="1" x14ac:dyDescent="0.25">
      <c r="A147" s="168"/>
      <c r="B147" s="667"/>
      <c r="C147" s="667"/>
      <c r="D147" s="667"/>
      <c r="E147" s="667"/>
      <c r="F147" s="667"/>
      <c r="G147" s="810"/>
      <c r="H147" s="810"/>
      <c r="I147" s="810"/>
      <c r="J147" s="810"/>
      <c r="K147" s="810"/>
      <c r="L147" s="810"/>
      <c r="M147" s="810"/>
      <c r="N147" s="810"/>
      <c r="O147" s="810"/>
      <c r="P147" s="810"/>
      <c r="Q147" s="810"/>
      <c r="R147" s="810"/>
      <c r="S147" s="810"/>
      <c r="T147" s="810"/>
      <c r="U147" s="810"/>
      <c r="V147" s="810"/>
      <c r="W147" s="810"/>
      <c r="X147" s="810"/>
      <c r="Y147" s="810"/>
      <c r="Z147" s="810"/>
      <c r="AA147" s="810"/>
      <c r="AB147" s="810"/>
      <c r="AC147" s="810"/>
      <c r="AD147" s="810"/>
      <c r="AE147" s="810"/>
      <c r="AF147" s="810"/>
      <c r="AG147" s="810"/>
      <c r="AH147" s="810"/>
      <c r="AI147" s="810"/>
      <c r="AJ147" s="810"/>
      <c r="AK147" s="810"/>
      <c r="AL147" s="810"/>
      <c r="AM147" s="810"/>
      <c r="AN147" s="810"/>
      <c r="AO147" s="810"/>
      <c r="AP147" s="810"/>
      <c r="AQ147" s="810"/>
      <c r="AR147" s="810"/>
      <c r="AS147" s="810"/>
      <c r="AT147" s="810"/>
      <c r="AU147" s="810"/>
      <c r="AV147" s="810"/>
      <c r="AW147" s="580"/>
      <c r="AX147" s="580"/>
      <c r="AY147" s="580"/>
      <c r="AZ147" s="937"/>
      <c r="BA147" s="100"/>
      <c r="BB147" s="44"/>
      <c r="BC147" s="44"/>
      <c r="BD147" s="44"/>
      <c r="BE147" s="44"/>
      <c r="BF147" s="44"/>
      <c r="BG147" s="45"/>
      <c r="BH147" s="45"/>
      <c r="BI147" s="45"/>
      <c r="BJ147" s="45"/>
    </row>
    <row r="148" spans="1:62" s="43" customFormat="1" ht="18" hidden="1" customHeight="1" x14ac:dyDescent="0.25">
      <c r="A148" s="168"/>
      <c r="B148" s="387"/>
      <c r="C148" s="387"/>
      <c r="D148" s="387"/>
      <c r="E148" s="387"/>
      <c r="F148" s="3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  <c r="Z148" s="587"/>
      <c r="AA148" s="587"/>
      <c r="AB148" s="587"/>
      <c r="AC148" s="587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  <c r="AP148" s="587"/>
      <c r="AQ148" s="587"/>
      <c r="AR148" s="587"/>
      <c r="AS148" s="587"/>
      <c r="AT148" s="587"/>
      <c r="AU148" s="587"/>
      <c r="AV148" s="587"/>
      <c r="AW148" s="587"/>
      <c r="AX148" s="587"/>
      <c r="AY148" s="587"/>
      <c r="AZ148" s="936"/>
      <c r="BA148" s="100"/>
      <c r="BB148" s="44"/>
      <c r="BC148" s="44"/>
      <c r="BD148" s="44"/>
      <c r="BE148" s="44"/>
      <c r="BF148" s="44"/>
      <c r="BG148" s="45"/>
      <c r="BH148" s="45"/>
      <c r="BI148" s="45"/>
      <c r="BJ148" s="45"/>
    </row>
    <row r="149" spans="1:62" s="43" customFormat="1" ht="18" hidden="1" customHeight="1" thickBot="1" x14ac:dyDescent="0.3">
      <c r="A149" s="168"/>
      <c r="B149" s="613"/>
      <c r="C149" s="613"/>
      <c r="D149" s="613"/>
      <c r="E149" s="613"/>
      <c r="F149" s="613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  <c r="Z149" s="587"/>
      <c r="AA149" s="587"/>
      <c r="AB149" s="587"/>
      <c r="AC149" s="587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  <c r="AP149" s="587"/>
      <c r="AQ149" s="587"/>
      <c r="AR149" s="587"/>
      <c r="AS149" s="587" t="s">
        <v>26</v>
      </c>
      <c r="AT149" s="587"/>
      <c r="AU149" s="587"/>
      <c r="AV149" s="587"/>
      <c r="AW149" s="587"/>
      <c r="AX149" s="587"/>
      <c r="AY149" s="587"/>
      <c r="AZ149" s="936"/>
      <c r="BA149" s="100"/>
      <c r="BB149" s="44"/>
      <c r="BC149" s="44"/>
      <c r="BD149" s="44"/>
      <c r="BE149" s="44"/>
      <c r="BF149" s="44"/>
      <c r="BG149" s="45"/>
      <c r="BH149" s="45"/>
      <c r="BI149" s="45"/>
      <c r="BJ149" s="45"/>
    </row>
    <row r="150" spans="1:62" s="43" customFormat="1" ht="18" hidden="1" customHeight="1" thickBot="1" x14ac:dyDescent="0.3">
      <c r="A150" s="99"/>
      <c r="B150" s="840" t="s">
        <v>114</v>
      </c>
      <c r="C150" s="840"/>
      <c r="D150" s="840"/>
      <c r="E150" s="840"/>
      <c r="F150" s="841"/>
      <c r="G150" s="382" t="s">
        <v>30</v>
      </c>
      <c r="H150" s="623"/>
      <c r="I150" s="623"/>
      <c r="J150" s="623"/>
      <c r="K150" s="623" t="s">
        <v>30</v>
      </c>
      <c r="L150" s="623"/>
      <c r="M150" s="623"/>
      <c r="N150" s="623"/>
      <c r="O150" s="623" t="s">
        <v>30</v>
      </c>
      <c r="P150" s="623"/>
      <c r="Q150" s="623"/>
      <c r="R150" s="573"/>
      <c r="S150" s="573"/>
      <c r="T150" s="573"/>
      <c r="U150" s="573"/>
      <c r="V150" s="623" t="s">
        <v>30</v>
      </c>
      <c r="W150" s="623"/>
      <c r="X150" s="623"/>
      <c r="Y150" s="623" t="s">
        <v>30</v>
      </c>
      <c r="Z150" s="623"/>
      <c r="AA150" s="623"/>
      <c r="AB150" s="623"/>
      <c r="AC150" s="623"/>
      <c r="AD150" s="623"/>
      <c r="AE150" s="573"/>
      <c r="AF150" s="573"/>
      <c r="AG150" s="573"/>
      <c r="AH150" s="573"/>
      <c r="AI150" s="623" t="s">
        <v>30</v>
      </c>
      <c r="AJ150" s="623"/>
      <c r="AK150" s="623"/>
      <c r="AL150" s="573"/>
      <c r="AM150" s="573"/>
      <c r="AN150" s="573"/>
      <c r="AO150" s="573"/>
      <c r="AP150" s="623" t="s">
        <v>30</v>
      </c>
      <c r="AQ150" s="623"/>
      <c r="AR150" s="623"/>
      <c r="AS150" s="612"/>
      <c r="AT150" s="613"/>
      <c r="AU150" s="613"/>
      <c r="AV150" s="620"/>
      <c r="AW150" s="612"/>
      <c r="AX150" s="613"/>
      <c r="AY150" s="613"/>
      <c r="AZ150" s="621"/>
      <c r="BA150" s="100"/>
      <c r="BB150" s="44"/>
      <c r="BC150" s="44"/>
      <c r="BD150" s="44"/>
      <c r="BE150" s="44"/>
      <c r="BF150" s="44"/>
      <c r="BG150" s="45"/>
      <c r="BH150" s="45"/>
      <c r="BI150" s="45"/>
      <c r="BJ150" s="45"/>
    </row>
    <row r="151" spans="1:62" hidden="1" x14ac:dyDescent="0.25"/>
    <row r="152" spans="1:62" s="43" customFormat="1" ht="18" hidden="1" customHeight="1" x14ac:dyDescent="0.25">
      <c r="A152" s="98"/>
      <c r="B152" s="942" t="s">
        <v>803</v>
      </c>
      <c r="C152" s="942"/>
      <c r="D152" s="942"/>
      <c r="E152" s="942"/>
      <c r="F152" s="942"/>
      <c r="G152" s="942"/>
      <c r="H152" s="942"/>
      <c r="I152" s="942"/>
      <c r="J152" s="942"/>
      <c r="K152" s="942"/>
      <c r="L152" s="942"/>
      <c r="M152" s="942"/>
      <c r="N152" s="942"/>
      <c r="O152" s="942"/>
      <c r="P152" s="942"/>
      <c r="Q152" s="942"/>
      <c r="R152" s="942"/>
      <c r="S152" s="942"/>
      <c r="T152" s="942"/>
      <c r="U152" s="942"/>
      <c r="V152" s="942"/>
      <c r="W152" s="942"/>
      <c r="X152" s="942"/>
      <c r="Y152" s="942"/>
      <c r="Z152" s="942"/>
      <c r="AA152" s="942"/>
      <c r="AB152" s="942"/>
      <c r="AC152" s="942"/>
      <c r="AD152" s="942"/>
      <c r="AE152" s="942"/>
      <c r="AF152" s="942"/>
      <c r="AG152" s="942"/>
      <c r="AH152" s="942"/>
      <c r="AI152" s="942"/>
      <c r="AJ152" s="942"/>
      <c r="AK152" s="942"/>
      <c r="AL152" s="942"/>
      <c r="AM152" s="942"/>
      <c r="AN152" s="942"/>
      <c r="AO152" s="942"/>
      <c r="AP152" s="942"/>
      <c r="AQ152" s="942"/>
      <c r="AR152" s="942"/>
      <c r="AS152" s="942"/>
      <c r="AT152" s="942"/>
      <c r="AU152" s="942"/>
      <c r="AV152" s="942"/>
      <c r="AW152" s="942"/>
      <c r="AX152" s="942"/>
      <c r="AY152" s="942"/>
      <c r="AZ152" s="942"/>
      <c r="BA152" s="942"/>
      <c r="BB152" s="942"/>
      <c r="BC152" s="942"/>
      <c r="BD152" s="942"/>
      <c r="BE152" s="942"/>
      <c r="BF152" s="942"/>
    </row>
    <row r="153" spans="1:62" ht="8.1" hidden="1" customHeight="1" x14ac:dyDescent="0.25"/>
    <row r="154" spans="1:62" s="43" customFormat="1" ht="69.95" hidden="1" customHeight="1" x14ac:dyDescent="0.25">
      <c r="A154" s="99"/>
      <c r="B154" s="401" t="s">
        <v>149</v>
      </c>
      <c r="C154" s="401"/>
      <c r="D154" s="401"/>
      <c r="E154" s="401"/>
      <c r="F154" s="402"/>
      <c r="G154" s="400" t="s">
        <v>150</v>
      </c>
      <c r="H154" s="401"/>
      <c r="I154" s="401"/>
      <c r="J154" s="401"/>
      <c r="K154" s="401"/>
      <c r="L154" s="402"/>
      <c r="M154" s="400" t="s">
        <v>151</v>
      </c>
      <c r="N154" s="401"/>
      <c r="O154" s="401"/>
      <c r="P154" s="402"/>
      <c r="Q154" s="456" t="s">
        <v>152</v>
      </c>
      <c r="R154" s="456"/>
      <c r="S154" s="456"/>
      <c r="T154" s="456"/>
      <c r="U154" s="456"/>
      <c r="V154" s="456"/>
      <c r="W154" s="401" t="s">
        <v>153</v>
      </c>
      <c r="X154" s="401"/>
      <c r="Y154" s="402"/>
      <c r="Z154" s="400" t="s">
        <v>202</v>
      </c>
      <c r="AA154" s="401"/>
      <c r="AB154" s="402"/>
      <c r="AC154" s="456" t="s">
        <v>201</v>
      </c>
      <c r="AD154" s="456"/>
      <c r="AE154" s="456"/>
      <c r="AF154" s="456" t="s">
        <v>200</v>
      </c>
      <c r="AG154" s="456"/>
      <c r="AH154" s="456"/>
      <c r="AI154" s="401" t="s">
        <v>154</v>
      </c>
      <c r="AJ154" s="401"/>
      <c r="AK154" s="401"/>
      <c r="AL154" s="402"/>
      <c r="AM154" s="400" t="s">
        <v>155</v>
      </c>
      <c r="AN154" s="401"/>
      <c r="AO154" s="402"/>
      <c r="AP154" s="401" t="s">
        <v>141</v>
      </c>
      <c r="AQ154" s="401"/>
      <c r="AR154" s="402"/>
      <c r="AS154" s="400" t="s">
        <v>199</v>
      </c>
      <c r="AT154" s="401"/>
      <c r="AU154" s="401"/>
      <c r="AV154" s="402"/>
      <c r="AW154" s="400" t="s">
        <v>343</v>
      </c>
      <c r="AX154" s="401"/>
      <c r="AY154" s="401"/>
      <c r="AZ154" s="401"/>
      <c r="BA154" s="148"/>
      <c r="BB154" s="49"/>
      <c r="BC154" s="49"/>
      <c r="BD154" s="49"/>
      <c r="BE154" s="49"/>
      <c r="BF154" s="49"/>
      <c r="BG154" s="45"/>
      <c r="BH154" s="45"/>
      <c r="BI154" s="45"/>
      <c r="BJ154" s="45"/>
    </row>
    <row r="155" spans="1:62" s="43" customFormat="1" ht="39.950000000000003" hidden="1" customHeight="1" x14ac:dyDescent="0.25">
      <c r="A155" s="99"/>
      <c r="B155" s="404"/>
      <c r="C155" s="404"/>
      <c r="D155" s="404"/>
      <c r="E155" s="404"/>
      <c r="F155" s="406"/>
      <c r="G155" s="405"/>
      <c r="H155" s="404"/>
      <c r="I155" s="404"/>
      <c r="J155" s="404"/>
      <c r="K155" s="404"/>
      <c r="L155" s="406"/>
      <c r="M155" s="405"/>
      <c r="N155" s="404"/>
      <c r="O155" s="404"/>
      <c r="P155" s="406"/>
      <c r="Q155" s="456"/>
      <c r="R155" s="456"/>
      <c r="S155" s="456"/>
      <c r="T155" s="456"/>
      <c r="U155" s="456"/>
      <c r="V155" s="456"/>
      <c r="W155" s="404"/>
      <c r="X155" s="404"/>
      <c r="Y155" s="406"/>
      <c r="Z155" s="405"/>
      <c r="AA155" s="404"/>
      <c r="AB155" s="406"/>
      <c r="AC155" s="456"/>
      <c r="AD155" s="456"/>
      <c r="AE155" s="456"/>
      <c r="AF155" s="456"/>
      <c r="AG155" s="456"/>
      <c r="AH155" s="456"/>
      <c r="AI155" s="404"/>
      <c r="AJ155" s="404"/>
      <c r="AK155" s="404"/>
      <c r="AL155" s="406"/>
      <c r="AM155" s="405"/>
      <c r="AN155" s="404"/>
      <c r="AO155" s="406"/>
      <c r="AP155" s="404"/>
      <c r="AQ155" s="404"/>
      <c r="AR155" s="406"/>
      <c r="AS155" s="405"/>
      <c r="AT155" s="404"/>
      <c r="AU155" s="404"/>
      <c r="AV155" s="406"/>
      <c r="AW155" s="405"/>
      <c r="AX155" s="404"/>
      <c r="AY155" s="404"/>
      <c r="AZ155" s="404"/>
      <c r="BA155" s="148"/>
      <c r="BB155" s="49"/>
      <c r="BC155" s="49"/>
      <c r="BD155" s="49"/>
      <c r="BE155" s="49"/>
      <c r="BF155" s="49"/>
      <c r="BG155" s="45"/>
      <c r="BH155" s="45"/>
      <c r="BI155" s="45"/>
      <c r="BJ155" s="45"/>
    </row>
    <row r="156" spans="1:62" s="58" customFormat="1" ht="13.5" hidden="1" thickBot="1" x14ac:dyDescent="0.3">
      <c r="A156" s="161"/>
      <c r="B156" s="940">
        <v>1</v>
      </c>
      <c r="C156" s="940"/>
      <c r="D156" s="940"/>
      <c r="E156" s="940"/>
      <c r="F156" s="941"/>
      <c r="G156" s="939">
        <v>2</v>
      </c>
      <c r="H156" s="940"/>
      <c r="I156" s="940"/>
      <c r="J156" s="940"/>
      <c r="K156" s="940"/>
      <c r="L156" s="940"/>
      <c r="M156" s="939">
        <v>3</v>
      </c>
      <c r="N156" s="940"/>
      <c r="O156" s="940"/>
      <c r="P156" s="941"/>
      <c r="Q156" s="940">
        <v>4</v>
      </c>
      <c r="R156" s="940"/>
      <c r="S156" s="940"/>
      <c r="T156" s="940"/>
      <c r="U156" s="940"/>
      <c r="V156" s="941"/>
      <c r="W156" s="939">
        <v>5</v>
      </c>
      <c r="X156" s="940"/>
      <c r="Y156" s="941"/>
      <c r="Z156" s="939">
        <v>6</v>
      </c>
      <c r="AA156" s="940"/>
      <c r="AB156" s="941"/>
      <c r="AC156" s="939">
        <v>7</v>
      </c>
      <c r="AD156" s="940"/>
      <c r="AE156" s="941"/>
      <c r="AF156" s="939">
        <v>8</v>
      </c>
      <c r="AG156" s="940"/>
      <c r="AH156" s="941"/>
      <c r="AI156" s="939">
        <v>9</v>
      </c>
      <c r="AJ156" s="940"/>
      <c r="AK156" s="940"/>
      <c r="AL156" s="941"/>
      <c r="AM156" s="939">
        <v>10</v>
      </c>
      <c r="AN156" s="940"/>
      <c r="AO156" s="941"/>
      <c r="AP156" s="939">
        <v>11</v>
      </c>
      <c r="AQ156" s="940"/>
      <c r="AR156" s="941"/>
      <c r="AS156" s="939">
        <v>12</v>
      </c>
      <c r="AT156" s="940"/>
      <c r="AU156" s="940"/>
      <c r="AV156" s="941"/>
      <c r="AW156" s="939">
        <v>13</v>
      </c>
      <c r="AX156" s="940"/>
      <c r="AY156" s="940"/>
      <c r="AZ156" s="940"/>
      <c r="BA156" s="161" t="s">
        <v>26</v>
      </c>
      <c r="BB156" s="55"/>
      <c r="BC156" s="55"/>
      <c r="BD156" s="55"/>
      <c r="BE156" s="55"/>
      <c r="BF156" s="55"/>
      <c r="BG156" s="55"/>
      <c r="BH156" s="55"/>
      <c r="BI156" s="55"/>
      <c r="BJ156" s="55"/>
    </row>
    <row r="157" spans="1:62" s="43" customFormat="1" ht="18" hidden="1" customHeight="1" thickBot="1" x14ac:dyDescent="0.3">
      <c r="A157" s="120"/>
      <c r="B157" s="811">
        <v>98</v>
      </c>
      <c r="C157" s="667"/>
      <c r="D157" s="667"/>
      <c r="E157" s="667"/>
      <c r="F157" s="668"/>
      <c r="G157" s="666" t="s">
        <v>644</v>
      </c>
      <c r="H157" s="667"/>
      <c r="I157" s="667"/>
      <c r="J157" s="667"/>
      <c r="K157" s="667"/>
      <c r="L157" s="668"/>
      <c r="M157" s="666" t="s">
        <v>650</v>
      </c>
      <c r="N157" s="667"/>
      <c r="O157" s="667"/>
      <c r="P157" s="668"/>
      <c r="Q157" s="666"/>
      <c r="R157" s="667"/>
      <c r="S157" s="667"/>
      <c r="T157" s="667"/>
      <c r="U157" s="667"/>
      <c r="V157" s="668"/>
      <c r="W157" s="666"/>
      <c r="X157" s="667"/>
      <c r="Y157" s="668"/>
      <c r="Z157" s="666">
        <v>0</v>
      </c>
      <c r="AA157" s="667"/>
      <c r="AB157" s="668"/>
      <c r="AC157" s="666">
        <v>110</v>
      </c>
      <c r="AD157" s="667"/>
      <c r="AE157" s="668"/>
      <c r="AF157" s="666"/>
      <c r="AG157" s="667"/>
      <c r="AH157" s="668"/>
      <c r="AI157" s="810"/>
      <c r="AJ157" s="810"/>
      <c r="AK157" s="810"/>
      <c r="AL157" s="810"/>
      <c r="AM157" s="810"/>
      <c r="AN157" s="810"/>
      <c r="AO157" s="810"/>
      <c r="AP157" s="810">
        <v>15</v>
      </c>
      <c r="AQ157" s="810"/>
      <c r="AR157" s="810"/>
      <c r="AS157" s="810"/>
      <c r="AT157" s="810"/>
      <c r="AU157" s="810"/>
      <c r="AV157" s="810"/>
      <c r="AW157" s="580"/>
      <c r="AX157" s="580"/>
      <c r="AY157" s="580"/>
      <c r="AZ157" s="580"/>
      <c r="BA157" s="100"/>
      <c r="BB157" s="44"/>
      <c r="BC157" s="44"/>
      <c r="BD157" s="44"/>
      <c r="BE157" s="44"/>
      <c r="BF157" s="44"/>
      <c r="BG157" s="45"/>
      <c r="BH157" s="45"/>
      <c r="BI157" s="45"/>
      <c r="BJ157" s="45"/>
    </row>
    <row r="158" spans="1:62" s="43" customFormat="1" ht="18" hidden="1" customHeight="1" thickBot="1" x14ac:dyDescent="0.3">
      <c r="A158" s="120"/>
      <c r="B158" s="811">
        <v>98</v>
      </c>
      <c r="C158" s="667"/>
      <c r="D158" s="667"/>
      <c r="E158" s="667"/>
      <c r="F158" s="668"/>
      <c r="G158" s="666" t="s">
        <v>645</v>
      </c>
      <c r="H158" s="667"/>
      <c r="I158" s="667"/>
      <c r="J158" s="667"/>
      <c r="K158" s="667"/>
      <c r="L158" s="668"/>
      <c r="M158" s="666" t="s">
        <v>646</v>
      </c>
      <c r="N158" s="667"/>
      <c r="O158" s="667"/>
      <c r="P158" s="668"/>
      <c r="Q158" s="666"/>
      <c r="R158" s="667"/>
      <c r="S158" s="667"/>
      <c r="T158" s="667"/>
      <c r="U158" s="667"/>
      <c r="V158" s="668"/>
      <c r="W158" s="666"/>
      <c r="X158" s="667"/>
      <c r="Y158" s="668"/>
      <c r="Z158" s="666">
        <v>0</v>
      </c>
      <c r="AA158" s="667"/>
      <c r="AB158" s="668"/>
      <c r="AC158" s="666">
        <v>130</v>
      </c>
      <c r="AD158" s="667"/>
      <c r="AE158" s="668"/>
      <c r="AF158" s="666"/>
      <c r="AG158" s="667"/>
      <c r="AH158" s="668"/>
      <c r="AI158" s="810"/>
      <c r="AJ158" s="810"/>
      <c r="AK158" s="810"/>
      <c r="AL158" s="810"/>
      <c r="AM158" s="810"/>
      <c r="AN158" s="810"/>
      <c r="AO158" s="810"/>
      <c r="AP158" s="616">
        <v>15</v>
      </c>
      <c r="AQ158" s="387"/>
      <c r="AR158" s="388"/>
      <c r="AS158" s="810"/>
      <c r="AT158" s="810"/>
      <c r="AU158" s="810"/>
      <c r="AV158" s="810"/>
      <c r="AW158" s="580"/>
      <c r="AX158" s="580"/>
      <c r="AY158" s="580"/>
      <c r="AZ158" s="580"/>
      <c r="BA158" s="100"/>
      <c r="BB158" s="44"/>
      <c r="BC158" s="44"/>
      <c r="BD158" s="44"/>
      <c r="BE158" s="44"/>
      <c r="BF158" s="44"/>
      <c r="BG158" s="45"/>
      <c r="BH158" s="45"/>
      <c r="BI158" s="45"/>
      <c r="BJ158" s="45"/>
    </row>
    <row r="159" spans="1:62" s="43" customFormat="1" ht="18" hidden="1" customHeight="1" thickBot="1" x14ac:dyDescent="0.3">
      <c r="A159" s="120"/>
      <c r="B159" s="811">
        <v>98</v>
      </c>
      <c r="C159" s="667"/>
      <c r="D159" s="667"/>
      <c r="E159" s="667"/>
      <c r="F159" s="668"/>
      <c r="G159" s="666" t="s">
        <v>651</v>
      </c>
      <c r="H159" s="667"/>
      <c r="I159" s="667"/>
      <c r="J159" s="667"/>
      <c r="K159" s="667"/>
      <c r="L159" s="668"/>
      <c r="M159" s="666" t="s">
        <v>652</v>
      </c>
      <c r="N159" s="667"/>
      <c r="O159" s="667"/>
      <c r="P159" s="668"/>
      <c r="Q159" s="666"/>
      <c r="R159" s="667"/>
      <c r="S159" s="667"/>
      <c r="T159" s="667"/>
      <c r="U159" s="667"/>
      <c r="V159" s="668"/>
      <c r="W159" s="666"/>
      <c r="X159" s="667"/>
      <c r="Y159" s="668"/>
      <c r="Z159" s="666">
        <v>0</v>
      </c>
      <c r="AA159" s="667"/>
      <c r="AB159" s="668"/>
      <c r="AC159" s="666">
        <v>112</v>
      </c>
      <c r="AD159" s="667"/>
      <c r="AE159" s="668"/>
      <c r="AF159" s="666"/>
      <c r="AG159" s="667"/>
      <c r="AH159" s="668"/>
      <c r="AI159" s="810"/>
      <c r="AJ159" s="810"/>
      <c r="AK159" s="810"/>
      <c r="AL159" s="810"/>
      <c r="AM159" s="810"/>
      <c r="AN159" s="810"/>
      <c r="AO159" s="810"/>
      <c r="AP159" s="616">
        <v>14</v>
      </c>
      <c r="AQ159" s="387"/>
      <c r="AR159" s="388"/>
      <c r="AS159" s="810"/>
      <c r="AT159" s="810"/>
      <c r="AU159" s="810"/>
      <c r="AV159" s="810"/>
      <c r="AW159" s="580"/>
      <c r="AX159" s="580"/>
      <c r="AY159" s="580"/>
      <c r="AZ159" s="580"/>
      <c r="BA159" s="100"/>
      <c r="BB159" s="44"/>
      <c r="BC159" s="44"/>
      <c r="BD159" s="44"/>
      <c r="BE159" s="44"/>
      <c r="BF159" s="44"/>
      <c r="BG159" s="45"/>
      <c r="BH159" s="45"/>
      <c r="BI159" s="45"/>
      <c r="BJ159" s="45"/>
    </row>
    <row r="160" spans="1:62" s="43" customFormat="1" ht="18" hidden="1" customHeight="1" thickBot="1" x14ac:dyDescent="0.3">
      <c r="A160" s="120"/>
      <c r="B160" s="811">
        <v>98</v>
      </c>
      <c r="C160" s="667"/>
      <c r="D160" s="667"/>
      <c r="E160" s="667"/>
      <c r="F160" s="668"/>
      <c r="G160" s="666" t="s">
        <v>648</v>
      </c>
      <c r="H160" s="667"/>
      <c r="I160" s="667"/>
      <c r="J160" s="667"/>
      <c r="K160" s="667"/>
      <c r="L160" s="668"/>
      <c r="M160" s="666" t="s">
        <v>647</v>
      </c>
      <c r="N160" s="667"/>
      <c r="O160" s="667"/>
      <c r="P160" s="668"/>
      <c r="Q160" s="666"/>
      <c r="R160" s="667"/>
      <c r="S160" s="667"/>
      <c r="T160" s="667"/>
      <c r="U160" s="667"/>
      <c r="V160" s="668"/>
      <c r="W160" s="895">
        <v>42685</v>
      </c>
      <c r="X160" s="667"/>
      <c r="Y160" s="668"/>
      <c r="Z160" s="666">
        <v>0</v>
      </c>
      <c r="AA160" s="667"/>
      <c r="AB160" s="668"/>
      <c r="AC160" s="666">
        <v>1289</v>
      </c>
      <c r="AD160" s="667"/>
      <c r="AE160" s="668"/>
      <c r="AF160" s="666"/>
      <c r="AG160" s="667"/>
      <c r="AH160" s="668"/>
      <c r="AI160" s="810"/>
      <c r="AJ160" s="810"/>
      <c r="AK160" s="810"/>
      <c r="AL160" s="810"/>
      <c r="AM160" s="810">
        <v>100</v>
      </c>
      <c r="AN160" s="810"/>
      <c r="AO160" s="810"/>
      <c r="AP160" s="616">
        <v>45</v>
      </c>
      <c r="AQ160" s="387"/>
      <c r="AR160" s="388"/>
      <c r="AS160" s="810"/>
      <c r="AT160" s="810"/>
      <c r="AU160" s="810"/>
      <c r="AV160" s="810"/>
      <c r="AW160" s="580">
        <f>AC160*AP160-5</f>
        <v>58000</v>
      </c>
      <c r="AX160" s="580"/>
      <c r="AY160" s="580"/>
      <c r="AZ160" s="580"/>
      <c r="BA160" s="100"/>
      <c r="BB160" s="44"/>
      <c r="BC160" s="44"/>
      <c r="BD160" s="44"/>
      <c r="BE160" s="44"/>
      <c r="BF160" s="44"/>
      <c r="BG160" s="45"/>
      <c r="BH160" s="45"/>
      <c r="BI160" s="45"/>
      <c r="BJ160" s="45"/>
    </row>
    <row r="161" spans="1:62" s="43" customFormat="1" ht="18" hidden="1" customHeight="1" thickBot="1" x14ac:dyDescent="0.3">
      <c r="A161" s="120"/>
      <c r="B161" s="811">
        <v>98</v>
      </c>
      <c r="C161" s="667"/>
      <c r="D161" s="667"/>
      <c r="E161" s="667"/>
      <c r="F161" s="668"/>
      <c r="G161" s="666" t="s">
        <v>656</v>
      </c>
      <c r="H161" s="667"/>
      <c r="I161" s="667"/>
      <c r="J161" s="667"/>
      <c r="K161" s="667"/>
      <c r="L161" s="668"/>
      <c r="M161" s="666" t="s">
        <v>650</v>
      </c>
      <c r="N161" s="667"/>
      <c r="O161" s="667"/>
      <c r="P161" s="668"/>
      <c r="Q161" s="666"/>
      <c r="R161" s="667"/>
      <c r="S161" s="667"/>
      <c r="T161" s="667"/>
      <c r="U161" s="667"/>
      <c r="V161" s="668"/>
      <c r="W161" s="666"/>
      <c r="X161" s="667"/>
      <c r="Y161" s="668"/>
      <c r="Z161" s="666">
        <v>0</v>
      </c>
      <c r="AA161" s="667"/>
      <c r="AB161" s="668"/>
      <c r="AC161" s="666">
        <v>117</v>
      </c>
      <c r="AD161" s="667"/>
      <c r="AE161" s="668"/>
      <c r="AF161" s="666"/>
      <c r="AG161" s="667"/>
      <c r="AH161" s="668"/>
      <c r="AI161" s="810"/>
      <c r="AJ161" s="810"/>
      <c r="AK161" s="810"/>
      <c r="AL161" s="810"/>
      <c r="AM161" s="810"/>
      <c r="AN161" s="810"/>
      <c r="AO161" s="810"/>
      <c r="AP161" s="616">
        <v>16</v>
      </c>
      <c r="AQ161" s="387"/>
      <c r="AR161" s="388"/>
      <c r="AS161" s="810"/>
      <c r="AT161" s="810"/>
      <c r="AU161" s="810"/>
      <c r="AV161" s="810"/>
      <c r="AW161" s="580"/>
      <c r="AX161" s="580"/>
      <c r="AY161" s="580"/>
      <c r="AZ161" s="580"/>
      <c r="BA161" s="100"/>
      <c r="BB161" s="44"/>
      <c r="BC161" s="44"/>
      <c r="BD161" s="44"/>
      <c r="BE161" s="44"/>
      <c r="BF161" s="44"/>
      <c r="BG161" s="45"/>
      <c r="BH161" s="45"/>
      <c r="BI161" s="45"/>
      <c r="BJ161" s="45"/>
    </row>
    <row r="162" spans="1:62" s="43" customFormat="1" ht="18" hidden="1" customHeight="1" thickBot="1" x14ac:dyDescent="0.3">
      <c r="A162" s="120"/>
      <c r="B162" s="811">
        <v>98</v>
      </c>
      <c r="C162" s="667"/>
      <c r="D162" s="667"/>
      <c r="E162" s="667"/>
      <c r="F162" s="668"/>
      <c r="G162" s="666" t="s">
        <v>657</v>
      </c>
      <c r="H162" s="667"/>
      <c r="I162" s="667"/>
      <c r="J162" s="667"/>
      <c r="K162" s="667"/>
      <c r="L162" s="668"/>
      <c r="M162" s="666" t="s">
        <v>661</v>
      </c>
      <c r="N162" s="667"/>
      <c r="O162" s="667"/>
      <c r="P162" s="668"/>
      <c r="Q162" s="666"/>
      <c r="R162" s="667"/>
      <c r="S162" s="667"/>
      <c r="T162" s="667"/>
      <c r="U162" s="667"/>
      <c r="V162" s="668"/>
      <c r="W162" s="666"/>
      <c r="X162" s="667"/>
      <c r="Y162" s="668"/>
      <c r="Z162" s="666">
        <v>0</v>
      </c>
      <c r="AA162" s="667"/>
      <c r="AB162" s="668"/>
      <c r="AC162" s="666">
        <v>80</v>
      </c>
      <c r="AD162" s="667"/>
      <c r="AE162" s="668"/>
      <c r="AF162" s="666"/>
      <c r="AG162" s="667"/>
      <c r="AH162" s="668"/>
      <c r="AI162" s="810"/>
      <c r="AJ162" s="810"/>
      <c r="AK162" s="810"/>
      <c r="AL162" s="810"/>
      <c r="AM162" s="810"/>
      <c r="AN162" s="810"/>
      <c r="AO162" s="810"/>
      <c r="AP162" s="616">
        <v>17</v>
      </c>
      <c r="AQ162" s="387"/>
      <c r="AR162" s="388"/>
      <c r="AS162" s="810"/>
      <c r="AT162" s="810"/>
      <c r="AU162" s="810"/>
      <c r="AV162" s="810"/>
      <c r="AW162" s="580"/>
      <c r="AX162" s="580"/>
      <c r="AY162" s="580"/>
      <c r="AZ162" s="580"/>
      <c r="BA162" s="100"/>
      <c r="BB162" s="44"/>
      <c r="BC162" s="44"/>
      <c r="BD162" s="44"/>
      <c r="BE162" s="44"/>
      <c r="BF162" s="44"/>
      <c r="BG162" s="45"/>
      <c r="BH162" s="45"/>
      <c r="BI162" s="45"/>
      <c r="BJ162" s="45"/>
    </row>
    <row r="163" spans="1:62" s="43" customFormat="1" ht="18" hidden="1" customHeight="1" thickBot="1" x14ac:dyDescent="0.3">
      <c r="A163" s="120"/>
      <c r="B163" s="811">
        <v>98</v>
      </c>
      <c r="C163" s="667"/>
      <c r="D163" s="667"/>
      <c r="E163" s="667"/>
      <c r="F163" s="668"/>
      <c r="G163" s="666" t="s">
        <v>658</v>
      </c>
      <c r="H163" s="667"/>
      <c r="I163" s="667"/>
      <c r="J163" s="667"/>
      <c r="K163" s="667"/>
      <c r="L163" s="668"/>
      <c r="M163" s="666" t="s">
        <v>661</v>
      </c>
      <c r="N163" s="667"/>
      <c r="O163" s="667"/>
      <c r="P163" s="668"/>
      <c r="Q163" s="666"/>
      <c r="R163" s="667"/>
      <c r="S163" s="667"/>
      <c r="T163" s="667"/>
      <c r="U163" s="667"/>
      <c r="V163" s="668"/>
      <c r="W163" s="666"/>
      <c r="X163" s="667"/>
      <c r="Y163" s="668"/>
      <c r="Z163" s="666">
        <v>0</v>
      </c>
      <c r="AA163" s="667"/>
      <c r="AB163" s="668"/>
      <c r="AC163" s="666">
        <v>161</v>
      </c>
      <c r="AD163" s="667"/>
      <c r="AE163" s="668"/>
      <c r="AF163" s="666"/>
      <c r="AG163" s="667"/>
      <c r="AH163" s="668"/>
      <c r="AI163" s="810"/>
      <c r="AJ163" s="810"/>
      <c r="AK163" s="810"/>
      <c r="AL163" s="810"/>
      <c r="AM163" s="810"/>
      <c r="AN163" s="810"/>
      <c r="AO163" s="810"/>
      <c r="AP163" s="616">
        <v>18</v>
      </c>
      <c r="AQ163" s="387"/>
      <c r="AR163" s="388"/>
      <c r="AS163" s="810"/>
      <c r="AT163" s="810"/>
      <c r="AU163" s="810"/>
      <c r="AV163" s="810"/>
      <c r="AW163" s="580"/>
      <c r="AX163" s="580"/>
      <c r="AY163" s="580"/>
      <c r="AZ163" s="580"/>
      <c r="BA163" s="100"/>
      <c r="BB163" s="44"/>
      <c r="BC163" s="44"/>
      <c r="BD163" s="44"/>
      <c r="BE163" s="44"/>
      <c r="BF163" s="44"/>
      <c r="BG163" s="45"/>
      <c r="BH163" s="45"/>
      <c r="BI163" s="45"/>
      <c r="BJ163" s="45"/>
    </row>
    <row r="164" spans="1:62" s="43" customFormat="1" ht="18" hidden="1" customHeight="1" thickBot="1" x14ac:dyDescent="0.3">
      <c r="A164" s="120"/>
      <c r="B164" s="811">
        <v>98</v>
      </c>
      <c r="C164" s="667"/>
      <c r="D164" s="667"/>
      <c r="E164" s="667"/>
      <c r="F164" s="668"/>
      <c r="G164" s="666" t="s">
        <v>659</v>
      </c>
      <c r="H164" s="667"/>
      <c r="I164" s="667"/>
      <c r="J164" s="667"/>
      <c r="K164" s="667"/>
      <c r="L164" s="668"/>
      <c r="M164" s="666" t="s">
        <v>661</v>
      </c>
      <c r="N164" s="667"/>
      <c r="O164" s="667"/>
      <c r="P164" s="668"/>
      <c r="Q164" s="666"/>
      <c r="R164" s="667"/>
      <c r="S164" s="667"/>
      <c r="T164" s="667"/>
      <c r="U164" s="667"/>
      <c r="V164" s="668"/>
      <c r="W164" s="666"/>
      <c r="X164" s="667"/>
      <c r="Y164" s="668"/>
      <c r="Z164" s="666">
        <v>0</v>
      </c>
      <c r="AA164" s="667"/>
      <c r="AB164" s="668"/>
      <c r="AC164" s="666">
        <v>81</v>
      </c>
      <c r="AD164" s="667"/>
      <c r="AE164" s="668"/>
      <c r="AF164" s="666"/>
      <c r="AG164" s="667"/>
      <c r="AH164" s="668"/>
      <c r="AI164" s="810"/>
      <c r="AJ164" s="810"/>
      <c r="AK164" s="810"/>
      <c r="AL164" s="810"/>
      <c r="AM164" s="810"/>
      <c r="AN164" s="810"/>
      <c r="AO164" s="810"/>
      <c r="AP164" s="616">
        <v>19</v>
      </c>
      <c r="AQ164" s="387"/>
      <c r="AR164" s="388"/>
      <c r="AS164" s="810"/>
      <c r="AT164" s="810"/>
      <c r="AU164" s="810"/>
      <c r="AV164" s="810"/>
      <c r="AW164" s="580"/>
      <c r="AX164" s="580"/>
      <c r="AY164" s="580"/>
      <c r="AZ164" s="580"/>
      <c r="BA164" s="100"/>
      <c r="BB164" s="44"/>
      <c r="BC164" s="44"/>
      <c r="BD164" s="44"/>
      <c r="BE164" s="44"/>
      <c r="BF164" s="44"/>
      <c r="BG164" s="45"/>
      <c r="BH164" s="45"/>
      <c r="BI164" s="45"/>
      <c r="BJ164" s="45"/>
    </row>
    <row r="165" spans="1:62" s="43" customFormat="1" ht="18" hidden="1" customHeight="1" thickBot="1" x14ac:dyDescent="0.3">
      <c r="A165" s="120"/>
      <c r="B165" s="811">
        <v>98</v>
      </c>
      <c r="C165" s="667"/>
      <c r="D165" s="667"/>
      <c r="E165" s="667"/>
      <c r="F165" s="668"/>
      <c r="G165" s="666" t="s">
        <v>660</v>
      </c>
      <c r="H165" s="667"/>
      <c r="I165" s="667"/>
      <c r="J165" s="667"/>
      <c r="K165" s="667"/>
      <c r="L165" s="668"/>
      <c r="M165" s="666" t="s">
        <v>661</v>
      </c>
      <c r="N165" s="667"/>
      <c r="O165" s="667"/>
      <c r="P165" s="668"/>
      <c r="Q165" s="666"/>
      <c r="R165" s="667"/>
      <c r="S165" s="667"/>
      <c r="T165" s="667"/>
      <c r="U165" s="667"/>
      <c r="V165" s="668"/>
      <c r="W165" s="666"/>
      <c r="X165" s="667"/>
      <c r="Y165" s="668"/>
      <c r="Z165" s="616">
        <v>0</v>
      </c>
      <c r="AA165" s="387"/>
      <c r="AB165" s="388"/>
      <c r="AC165" s="616">
        <v>75</v>
      </c>
      <c r="AD165" s="387"/>
      <c r="AE165" s="388"/>
      <c r="AF165" s="616"/>
      <c r="AG165" s="387"/>
      <c r="AH165" s="388"/>
      <c r="AI165" s="587"/>
      <c r="AJ165" s="587"/>
      <c r="AK165" s="587"/>
      <c r="AL165" s="587"/>
      <c r="AM165" s="587"/>
      <c r="AN165" s="587"/>
      <c r="AO165" s="587"/>
      <c r="AP165" s="616">
        <v>20</v>
      </c>
      <c r="AQ165" s="387"/>
      <c r="AR165" s="388"/>
      <c r="AS165" s="587"/>
      <c r="AT165" s="587"/>
      <c r="AU165" s="587"/>
      <c r="AV165" s="587"/>
      <c r="AW165" s="580"/>
      <c r="AX165" s="580"/>
      <c r="AY165" s="580"/>
      <c r="AZ165" s="580"/>
      <c r="BA165" s="100"/>
      <c r="BB165" s="44"/>
      <c r="BC165" s="44"/>
      <c r="BD165" s="44"/>
      <c r="BE165" s="44"/>
      <c r="BF165" s="44"/>
      <c r="BG165" s="45"/>
      <c r="BH165" s="45"/>
      <c r="BI165" s="45"/>
      <c r="BJ165" s="45"/>
    </row>
    <row r="166" spans="1:62" s="43" customFormat="1" ht="18" hidden="1" customHeight="1" thickBot="1" x14ac:dyDescent="0.3">
      <c r="A166" s="120"/>
      <c r="B166" s="811">
        <v>98</v>
      </c>
      <c r="C166" s="667"/>
      <c r="D166" s="667"/>
      <c r="E166" s="667"/>
      <c r="F166" s="668"/>
      <c r="G166" s="666" t="s">
        <v>649</v>
      </c>
      <c r="H166" s="667"/>
      <c r="I166" s="667"/>
      <c r="J166" s="667"/>
      <c r="K166" s="667"/>
      <c r="L166" s="668"/>
      <c r="M166" s="666" t="s">
        <v>647</v>
      </c>
      <c r="N166" s="667"/>
      <c r="O166" s="667"/>
      <c r="P166" s="668"/>
      <c r="Q166" s="666"/>
      <c r="R166" s="667"/>
      <c r="S166" s="667"/>
      <c r="T166" s="667"/>
      <c r="U166" s="667"/>
      <c r="V166" s="668"/>
      <c r="W166" s="666"/>
      <c r="X166" s="667"/>
      <c r="Y166" s="668"/>
      <c r="Z166" s="616">
        <v>0</v>
      </c>
      <c r="AA166" s="387"/>
      <c r="AB166" s="388"/>
      <c r="AC166" s="616">
        <v>112</v>
      </c>
      <c r="AD166" s="387"/>
      <c r="AE166" s="388"/>
      <c r="AF166" s="616"/>
      <c r="AG166" s="387"/>
      <c r="AH166" s="388"/>
      <c r="AI166" s="587"/>
      <c r="AJ166" s="587"/>
      <c r="AK166" s="587"/>
      <c r="AL166" s="587"/>
      <c r="AM166" s="587"/>
      <c r="AN166" s="587"/>
      <c r="AO166" s="587"/>
      <c r="AP166" s="616">
        <v>21</v>
      </c>
      <c r="AQ166" s="387"/>
      <c r="AR166" s="388"/>
      <c r="AS166" s="587"/>
      <c r="AT166" s="587"/>
      <c r="AU166" s="587"/>
      <c r="AV166" s="587"/>
      <c r="AW166" s="580"/>
      <c r="AX166" s="580"/>
      <c r="AY166" s="580"/>
      <c r="AZ166" s="580"/>
      <c r="BA166" s="100"/>
      <c r="BB166" s="44"/>
      <c r="BC166" s="44"/>
      <c r="BD166" s="44"/>
      <c r="BE166" s="44"/>
      <c r="BF166" s="44"/>
      <c r="BG166" s="45"/>
      <c r="BH166" s="45"/>
      <c r="BI166" s="45"/>
      <c r="BJ166" s="45"/>
    </row>
    <row r="167" spans="1:62" s="43" customFormat="1" ht="18" hidden="1" customHeight="1" thickBot="1" x14ac:dyDescent="0.3">
      <c r="A167" s="99"/>
      <c r="B167" s="840" t="s">
        <v>114</v>
      </c>
      <c r="C167" s="840"/>
      <c r="D167" s="840"/>
      <c r="E167" s="840"/>
      <c r="F167" s="841"/>
      <c r="G167" s="381" t="s">
        <v>30</v>
      </c>
      <c r="H167" s="673"/>
      <c r="I167" s="673"/>
      <c r="J167" s="673"/>
      <c r="K167" s="673"/>
      <c r="L167" s="673"/>
      <c r="M167" s="672" t="s">
        <v>30</v>
      </c>
      <c r="N167" s="673"/>
      <c r="O167" s="673"/>
      <c r="P167" s="382"/>
      <c r="Q167" s="673" t="s">
        <v>30</v>
      </c>
      <c r="R167" s="673"/>
      <c r="S167" s="673"/>
      <c r="T167" s="673"/>
      <c r="U167" s="673"/>
      <c r="V167" s="382"/>
      <c r="W167" s="672" t="s">
        <v>30</v>
      </c>
      <c r="X167" s="673"/>
      <c r="Y167" s="382"/>
      <c r="Z167" s="672" t="s">
        <v>30</v>
      </c>
      <c r="AA167" s="673"/>
      <c r="AB167" s="382"/>
      <c r="AC167" s="672" t="s">
        <v>30</v>
      </c>
      <c r="AD167" s="673"/>
      <c r="AE167" s="382"/>
      <c r="AF167" s="672" t="s">
        <v>30</v>
      </c>
      <c r="AG167" s="673"/>
      <c r="AH167" s="382"/>
      <c r="AI167" s="672" t="s">
        <v>30</v>
      </c>
      <c r="AJ167" s="673"/>
      <c r="AK167" s="673"/>
      <c r="AL167" s="382"/>
      <c r="AM167" s="672" t="s">
        <v>30</v>
      </c>
      <c r="AN167" s="673"/>
      <c r="AO167" s="382"/>
      <c r="AP167" s="672" t="s">
        <v>30</v>
      </c>
      <c r="AQ167" s="673"/>
      <c r="AR167" s="382"/>
      <c r="AS167" s="672" t="s">
        <v>30</v>
      </c>
      <c r="AT167" s="673"/>
      <c r="AU167" s="673"/>
      <c r="AV167" s="382"/>
      <c r="AW167" s="838">
        <f>AW160</f>
        <v>58000</v>
      </c>
      <c r="AX167" s="839"/>
      <c r="AY167" s="839"/>
      <c r="AZ167" s="943"/>
      <c r="BA167" s="100"/>
      <c r="BB167" s="44"/>
      <c r="BC167" s="44"/>
      <c r="BD167" s="44"/>
      <c r="BE167" s="44"/>
      <c r="BF167" s="44"/>
      <c r="BG167" s="45"/>
      <c r="BH167" s="45"/>
      <c r="BI167" s="45"/>
      <c r="BJ167" s="45"/>
    </row>
    <row r="168" spans="1:62" hidden="1" x14ac:dyDescent="0.25"/>
    <row r="169" spans="1:62" s="43" customFormat="1" ht="30" hidden="1" customHeight="1" x14ac:dyDescent="0.25">
      <c r="A169" s="99"/>
      <c r="B169" s="401" t="s">
        <v>149</v>
      </c>
      <c r="C169" s="401"/>
      <c r="D169" s="401"/>
      <c r="E169" s="401"/>
      <c r="F169" s="402"/>
      <c r="G169" s="400" t="s">
        <v>156</v>
      </c>
      <c r="H169" s="401"/>
      <c r="I169" s="401"/>
      <c r="J169" s="402"/>
      <c r="K169" s="456" t="s">
        <v>157</v>
      </c>
      <c r="L169" s="456"/>
      <c r="M169" s="456"/>
      <c r="N169" s="456"/>
      <c r="O169" s="456" t="s">
        <v>131</v>
      </c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6"/>
      <c r="AF169" s="456"/>
      <c r="AG169" s="456"/>
      <c r="AH169" s="456"/>
      <c r="AI169" s="456"/>
      <c r="AJ169" s="456"/>
      <c r="AK169" s="456"/>
      <c r="AL169" s="456"/>
      <c r="AM169" s="456"/>
      <c r="AN169" s="456"/>
      <c r="AO169" s="456"/>
      <c r="AP169" s="456" t="s">
        <v>158</v>
      </c>
      <c r="AQ169" s="456"/>
      <c r="AR169" s="456"/>
      <c r="AS169" s="456"/>
      <c r="AT169" s="456"/>
      <c r="AU169" s="456"/>
      <c r="AV169" s="456"/>
      <c r="AW169" s="400" t="s">
        <v>344</v>
      </c>
      <c r="AX169" s="401"/>
      <c r="AY169" s="401"/>
      <c r="AZ169" s="401"/>
      <c r="BA169" s="148"/>
      <c r="BB169" s="49"/>
      <c r="BC169" s="49"/>
      <c r="BD169" s="49"/>
      <c r="BE169" s="49"/>
      <c r="BF169" s="49"/>
      <c r="BG169" s="45"/>
      <c r="BH169" s="45"/>
      <c r="BI169" s="45"/>
      <c r="BJ169" s="45"/>
    </row>
    <row r="170" spans="1:62" s="43" customFormat="1" ht="39.950000000000003" hidden="1" customHeight="1" x14ac:dyDescent="0.25">
      <c r="A170" s="99"/>
      <c r="B170" s="453"/>
      <c r="C170" s="453"/>
      <c r="D170" s="453"/>
      <c r="E170" s="453"/>
      <c r="F170" s="454"/>
      <c r="G170" s="455"/>
      <c r="H170" s="453"/>
      <c r="I170" s="453"/>
      <c r="J170" s="454"/>
      <c r="K170" s="456"/>
      <c r="L170" s="456"/>
      <c r="M170" s="456"/>
      <c r="N170" s="456"/>
      <c r="O170" s="456" t="s">
        <v>159</v>
      </c>
      <c r="P170" s="456"/>
      <c r="Q170" s="456"/>
      <c r="R170" s="456"/>
      <c r="S170" s="456"/>
      <c r="T170" s="456"/>
      <c r="U170" s="456"/>
      <c r="V170" s="456" t="s">
        <v>203</v>
      </c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6"/>
      <c r="AH170" s="456"/>
      <c r="AI170" s="456" t="s">
        <v>204</v>
      </c>
      <c r="AJ170" s="456"/>
      <c r="AK170" s="456"/>
      <c r="AL170" s="456"/>
      <c r="AM170" s="456"/>
      <c r="AN170" s="456"/>
      <c r="AO170" s="456"/>
      <c r="AP170" s="456"/>
      <c r="AQ170" s="456"/>
      <c r="AR170" s="456"/>
      <c r="AS170" s="456"/>
      <c r="AT170" s="456"/>
      <c r="AU170" s="456"/>
      <c r="AV170" s="456"/>
      <c r="AW170" s="455"/>
      <c r="AX170" s="453"/>
      <c r="AY170" s="453"/>
      <c r="AZ170" s="453"/>
      <c r="BA170" s="148"/>
      <c r="BB170" s="49"/>
      <c r="BC170" s="49"/>
      <c r="BD170" s="49"/>
      <c r="BE170" s="49"/>
      <c r="BF170" s="49"/>
      <c r="BG170" s="45"/>
      <c r="BH170" s="45"/>
      <c r="BI170" s="45"/>
      <c r="BJ170" s="45"/>
    </row>
    <row r="171" spans="1:62" s="43" customFormat="1" ht="50.1" hidden="1" customHeight="1" x14ac:dyDescent="0.25">
      <c r="A171" s="99"/>
      <c r="B171" s="404"/>
      <c r="C171" s="404"/>
      <c r="D171" s="404"/>
      <c r="E171" s="404"/>
      <c r="F171" s="406"/>
      <c r="G171" s="405"/>
      <c r="H171" s="404"/>
      <c r="I171" s="404"/>
      <c r="J171" s="406"/>
      <c r="K171" s="456"/>
      <c r="L171" s="456"/>
      <c r="M171" s="456"/>
      <c r="N171" s="456"/>
      <c r="O171" s="383" t="s">
        <v>334</v>
      </c>
      <c r="P171" s="384"/>
      <c r="Q171" s="385"/>
      <c r="R171" s="456" t="s">
        <v>329</v>
      </c>
      <c r="S171" s="456"/>
      <c r="T171" s="456"/>
      <c r="U171" s="456"/>
      <c r="V171" s="383" t="s">
        <v>334</v>
      </c>
      <c r="W171" s="384"/>
      <c r="X171" s="385"/>
      <c r="Y171" s="456" t="s">
        <v>160</v>
      </c>
      <c r="Z171" s="456"/>
      <c r="AA171" s="456"/>
      <c r="AB171" s="456"/>
      <c r="AC171" s="456"/>
      <c r="AD171" s="456"/>
      <c r="AE171" s="456" t="s">
        <v>329</v>
      </c>
      <c r="AF171" s="456"/>
      <c r="AG171" s="456"/>
      <c r="AH171" s="456"/>
      <c r="AI171" s="383" t="s">
        <v>334</v>
      </c>
      <c r="AJ171" s="384"/>
      <c r="AK171" s="385"/>
      <c r="AL171" s="456" t="s">
        <v>329</v>
      </c>
      <c r="AM171" s="456"/>
      <c r="AN171" s="456"/>
      <c r="AO171" s="456"/>
      <c r="AP171" s="383" t="s">
        <v>334</v>
      </c>
      <c r="AQ171" s="384"/>
      <c r="AR171" s="385"/>
      <c r="AS171" s="383" t="s">
        <v>329</v>
      </c>
      <c r="AT171" s="384"/>
      <c r="AU171" s="384"/>
      <c r="AV171" s="385"/>
      <c r="AW171" s="405"/>
      <c r="AX171" s="404"/>
      <c r="AY171" s="404"/>
      <c r="AZ171" s="404"/>
      <c r="BA171" s="148"/>
      <c r="BB171" s="49"/>
      <c r="BC171" s="49"/>
      <c r="BD171" s="49"/>
      <c r="BE171" s="49"/>
      <c r="BF171" s="49"/>
      <c r="BG171" s="45"/>
      <c r="BH171" s="45"/>
      <c r="BI171" s="45"/>
      <c r="BJ171" s="45"/>
    </row>
    <row r="172" spans="1:62" s="58" customFormat="1" ht="13.5" hidden="1" thickBot="1" x14ac:dyDescent="0.3">
      <c r="A172" s="161"/>
      <c r="B172" s="940">
        <v>1</v>
      </c>
      <c r="C172" s="940"/>
      <c r="D172" s="940"/>
      <c r="E172" s="940"/>
      <c r="F172" s="941"/>
      <c r="G172" s="938">
        <v>14</v>
      </c>
      <c r="H172" s="938"/>
      <c r="I172" s="938"/>
      <c r="J172" s="938"/>
      <c r="K172" s="938">
        <v>15</v>
      </c>
      <c r="L172" s="938"/>
      <c r="M172" s="938"/>
      <c r="N172" s="938"/>
      <c r="O172" s="938">
        <v>16</v>
      </c>
      <c r="P172" s="938"/>
      <c r="Q172" s="938"/>
      <c r="R172" s="938">
        <v>17</v>
      </c>
      <c r="S172" s="938"/>
      <c r="T172" s="938"/>
      <c r="U172" s="938"/>
      <c r="V172" s="938">
        <v>18</v>
      </c>
      <c r="W172" s="938"/>
      <c r="X172" s="938"/>
      <c r="Y172" s="938">
        <v>19</v>
      </c>
      <c r="Z172" s="938"/>
      <c r="AA172" s="938"/>
      <c r="AB172" s="938"/>
      <c r="AC172" s="938"/>
      <c r="AD172" s="938"/>
      <c r="AE172" s="938">
        <v>20</v>
      </c>
      <c r="AF172" s="938"/>
      <c r="AG172" s="938"/>
      <c r="AH172" s="938"/>
      <c r="AI172" s="938">
        <v>21</v>
      </c>
      <c r="AJ172" s="938"/>
      <c r="AK172" s="938"/>
      <c r="AL172" s="938">
        <v>22</v>
      </c>
      <c r="AM172" s="938"/>
      <c r="AN172" s="938"/>
      <c r="AO172" s="938"/>
      <c r="AP172" s="938">
        <v>23</v>
      </c>
      <c r="AQ172" s="938"/>
      <c r="AR172" s="938"/>
      <c r="AS172" s="939">
        <v>24</v>
      </c>
      <c r="AT172" s="940"/>
      <c r="AU172" s="940"/>
      <c r="AV172" s="941"/>
      <c r="AW172" s="939">
        <v>25</v>
      </c>
      <c r="AX172" s="940"/>
      <c r="AY172" s="940"/>
      <c r="AZ172" s="940"/>
      <c r="BA172" s="161" t="s">
        <v>26</v>
      </c>
      <c r="BB172" s="55"/>
      <c r="BC172" s="55"/>
      <c r="BD172" s="55"/>
      <c r="BE172" s="55"/>
      <c r="BF172" s="55"/>
      <c r="BG172" s="55"/>
      <c r="BH172" s="55"/>
      <c r="BI172" s="55"/>
      <c r="BJ172" s="55"/>
    </row>
    <row r="173" spans="1:62" s="43" customFormat="1" ht="18" hidden="1" customHeight="1" x14ac:dyDescent="0.25">
      <c r="A173" s="168"/>
      <c r="B173" s="667"/>
      <c r="C173" s="667"/>
      <c r="D173" s="667"/>
      <c r="E173" s="667"/>
      <c r="F173" s="667"/>
      <c r="G173" s="810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10"/>
      <c r="V173" s="810"/>
      <c r="W173" s="810"/>
      <c r="X173" s="810"/>
      <c r="Y173" s="810"/>
      <c r="Z173" s="810"/>
      <c r="AA173" s="810"/>
      <c r="AB173" s="810"/>
      <c r="AC173" s="810"/>
      <c r="AD173" s="810"/>
      <c r="AE173" s="810"/>
      <c r="AF173" s="810"/>
      <c r="AG173" s="810"/>
      <c r="AH173" s="810"/>
      <c r="AI173" s="810"/>
      <c r="AJ173" s="810"/>
      <c r="AK173" s="810"/>
      <c r="AL173" s="810"/>
      <c r="AM173" s="810"/>
      <c r="AN173" s="810"/>
      <c r="AO173" s="810"/>
      <c r="AP173" s="810"/>
      <c r="AQ173" s="810"/>
      <c r="AR173" s="810"/>
      <c r="AS173" s="810"/>
      <c r="AT173" s="810"/>
      <c r="AU173" s="810"/>
      <c r="AV173" s="810"/>
      <c r="AW173" s="580"/>
      <c r="AX173" s="580"/>
      <c r="AY173" s="580"/>
      <c r="AZ173" s="937"/>
      <c r="BA173" s="100"/>
      <c r="BB173" s="44"/>
      <c r="BC173" s="44"/>
      <c r="BD173" s="44"/>
      <c r="BE173" s="44"/>
      <c r="BF173" s="44"/>
      <c r="BG173" s="45"/>
      <c r="BH173" s="45"/>
      <c r="BI173" s="45"/>
      <c r="BJ173" s="45"/>
    </row>
    <row r="174" spans="1:62" s="43" customFormat="1" ht="18" hidden="1" customHeight="1" x14ac:dyDescent="0.25">
      <c r="A174" s="168"/>
      <c r="B174" s="387"/>
      <c r="C174" s="387"/>
      <c r="D174" s="387"/>
      <c r="E174" s="387"/>
      <c r="F174" s="3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  <c r="AB174" s="587"/>
      <c r="AC174" s="587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  <c r="AP174" s="587"/>
      <c r="AQ174" s="587"/>
      <c r="AR174" s="587"/>
      <c r="AS174" s="587"/>
      <c r="AT174" s="587"/>
      <c r="AU174" s="587"/>
      <c r="AV174" s="587"/>
      <c r="AW174" s="587"/>
      <c r="AX174" s="587"/>
      <c r="AY174" s="587"/>
      <c r="AZ174" s="936"/>
      <c r="BA174" s="100"/>
      <c r="BB174" s="44"/>
      <c r="BC174" s="44"/>
      <c r="BD174" s="44"/>
      <c r="BE174" s="44"/>
      <c r="BF174" s="44"/>
      <c r="BG174" s="45"/>
      <c r="BH174" s="45"/>
      <c r="BI174" s="45"/>
      <c r="BJ174" s="45"/>
    </row>
    <row r="175" spans="1:62" s="43" customFormat="1" ht="18" hidden="1" customHeight="1" thickBot="1" x14ac:dyDescent="0.3">
      <c r="A175" s="168"/>
      <c r="B175" s="613"/>
      <c r="C175" s="613"/>
      <c r="D175" s="613"/>
      <c r="E175" s="613"/>
      <c r="F175" s="613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  <c r="AB175" s="587"/>
      <c r="AC175" s="587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  <c r="AP175" s="587"/>
      <c r="AQ175" s="587"/>
      <c r="AR175" s="587"/>
      <c r="AS175" s="587" t="s">
        <v>26</v>
      </c>
      <c r="AT175" s="587"/>
      <c r="AU175" s="587"/>
      <c r="AV175" s="587"/>
      <c r="AW175" s="587"/>
      <c r="AX175" s="587"/>
      <c r="AY175" s="587"/>
      <c r="AZ175" s="936"/>
      <c r="BA175" s="100"/>
      <c r="BB175" s="44"/>
      <c r="BC175" s="44"/>
      <c r="BD175" s="44"/>
      <c r="BE175" s="44"/>
      <c r="BF175" s="44"/>
      <c r="BG175" s="45"/>
      <c r="BH175" s="45"/>
      <c r="BI175" s="45"/>
      <c r="BJ175" s="45"/>
    </row>
    <row r="176" spans="1:62" s="43" customFormat="1" ht="18" hidden="1" customHeight="1" thickBot="1" x14ac:dyDescent="0.3">
      <c r="A176" s="99"/>
      <c r="B176" s="840" t="s">
        <v>114</v>
      </c>
      <c r="C176" s="840"/>
      <c r="D176" s="840"/>
      <c r="E176" s="840"/>
      <c r="F176" s="841"/>
      <c r="G176" s="382" t="s">
        <v>30</v>
      </c>
      <c r="H176" s="623"/>
      <c r="I176" s="623"/>
      <c r="J176" s="623"/>
      <c r="K176" s="623" t="s">
        <v>30</v>
      </c>
      <c r="L176" s="623"/>
      <c r="M176" s="623"/>
      <c r="N176" s="623"/>
      <c r="O176" s="623" t="s">
        <v>30</v>
      </c>
      <c r="P176" s="623"/>
      <c r="Q176" s="623"/>
      <c r="R176" s="573"/>
      <c r="S176" s="573"/>
      <c r="T176" s="573"/>
      <c r="U176" s="573"/>
      <c r="V176" s="623" t="s">
        <v>30</v>
      </c>
      <c r="W176" s="623"/>
      <c r="X176" s="623"/>
      <c r="Y176" s="623" t="s">
        <v>30</v>
      </c>
      <c r="Z176" s="623"/>
      <c r="AA176" s="623"/>
      <c r="AB176" s="623"/>
      <c r="AC176" s="623"/>
      <c r="AD176" s="623"/>
      <c r="AE176" s="573"/>
      <c r="AF176" s="573"/>
      <c r="AG176" s="573"/>
      <c r="AH176" s="573"/>
      <c r="AI176" s="623" t="s">
        <v>30</v>
      </c>
      <c r="AJ176" s="623"/>
      <c r="AK176" s="623"/>
      <c r="AL176" s="573"/>
      <c r="AM176" s="573"/>
      <c r="AN176" s="573"/>
      <c r="AO176" s="573"/>
      <c r="AP176" s="623" t="s">
        <v>30</v>
      </c>
      <c r="AQ176" s="623"/>
      <c r="AR176" s="623"/>
      <c r="AS176" s="612"/>
      <c r="AT176" s="613"/>
      <c r="AU176" s="613"/>
      <c r="AV176" s="620"/>
      <c r="AW176" s="612"/>
      <c r="AX176" s="613"/>
      <c r="AY176" s="613"/>
      <c r="AZ176" s="621"/>
      <c r="BA176" s="100"/>
      <c r="BB176" s="44"/>
      <c r="BC176" s="44"/>
      <c r="BD176" s="44"/>
      <c r="BE176" s="44"/>
      <c r="BF176" s="44"/>
      <c r="BG176" s="45"/>
      <c r="BH176" s="45"/>
      <c r="BI176" s="45"/>
      <c r="BJ176" s="45"/>
    </row>
    <row r="177" spans="1:62" hidden="1" x14ac:dyDescent="0.25"/>
    <row r="178" spans="1:62" s="43" customFormat="1" ht="18" hidden="1" customHeight="1" x14ac:dyDescent="0.25">
      <c r="A178" s="98"/>
      <c r="B178" s="942" t="s">
        <v>802</v>
      </c>
      <c r="C178" s="942"/>
      <c r="D178" s="942"/>
      <c r="E178" s="942"/>
      <c r="F178" s="942"/>
      <c r="G178" s="942"/>
      <c r="H178" s="942"/>
      <c r="I178" s="942"/>
      <c r="J178" s="942"/>
      <c r="K178" s="942"/>
      <c r="L178" s="942"/>
      <c r="M178" s="942"/>
      <c r="N178" s="942"/>
      <c r="O178" s="942"/>
      <c r="P178" s="942"/>
      <c r="Q178" s="942"/>
      <c r="R178" s="942"/>
      <c r="S178" s="942"/>
      <c r="T178" s="942"/>
      <c r="U178" s="942"/>
      <c r="V178" s="942"/>
      <c r="W178" s="942"/>
      <c r="X178" s="942"/>
      <c r="Y178" s="942"/>
      <c r="Z178" s="942"/>
      <c r="AA178" s="942"/>
      <c r="AB178" s="942"/>
      <c r="AC178" s="942"/>
      <c r="AD178" s="942"/>
      <c r="AE178" s="942"/>
      <c r="AF178" s="942"/>
      <c r="AG178" s="942"/>
      <c r="AH178" s="942"/>
      <c r="AI178" s="942"/>
      <c r="AJ178" s="942"/>
      <c r="AK178" s="942"/>
      <c r="AL178" s="942"/>
      <c r="AM178" s="942"/>
      <c r="AN178" s="942"/>
      <c r="AO178" s="942"/>
      <c r="AP178" s="942"/>
      <c r="AQ178" s="942"/>
      <c r="AR178" s="942"/>
      <c r="AS178" s="942"/>
      <c r="AT178" s="942"/>
      <c r="AU178" s="942"/>
      <c r="AV178" s="942"/>
      <c r="AW178" s="942"/>
      <c r="AX178" s="942"/>
      <c r="AY178" s="942"/>
      <c r="AZ178" s="942"/>
      <c r="BA178" s="942"/>
      <c r="BB178" s="942"/>
      <c r="BC178" s="942"/>
      <c r="BD178" s="942"/>
      <c r="BE178" s="942"/>
      <c r="BF178" s="942"/>
    </row>
    <row r="179" spans="1:62" ht="8.1" hidden="1" customHeight="1" x14ac:dyDescent="0.25"/>
    <row r="180" spans="1:62" s="43" customFormat="1" ht="69.95" hidden="1" customHeight="1" x14ac:dyDescent="0.25">
      <c r="A180" s="99"/>
      <c r="B180" s="401" t="s">
        <v>149</v>
      </c>
      <c r="C180" s="401"/>
      <c r="D180" s="401"/>
      <c r="E180" s="401"/>
      <c r="F180" s="402"/>
      <c r="G180" s="400" t="s">
        <v>150</v>
      </c>
      <c r="H180" s="401"/>
      <c r="I180" s="401"/>
      <c r="J180" s="401"/>
      <c r="K180" s="401"/>
      <c r="L180" s="402"/>
      <c r="M180" s="400" t="s">
        <v>151</v>
      </c>
      <c r="N180" s="401"/>
      <c r="O180" s="401"/>
      <c r="P180" s="402"/>
      <c r="Q180" s="456" t="s">
        <v>152</v>
      </c>
      <c r="R180" s="456"/>
      <c r="S180" s="456"/>
      <c r="T180" s="456"/>
      <c r="U180" s="456"/>
      <c r="V180" s="456"/>
      <c r="W180" s="401" t="s">
        <v>153</v>
      </c>
      <c r="X180" s="401"/>
      <c r="Y180" s="402"/>
      <c r="Z180" s="400" t="s">
        <v>202</v>
      </c>
      <c r="AA180" s="401"/>
      <c r="AB180" s="402"/>
      <c r="AC180" s="456" t="s">
        <v>201</v>
      </c>
      <c r="AD180" s="456"/>
      <c r="AE180" s="456"/>
      <c r="AF180" s="456" t="s">
        <v>200</v>
      </c>
      <c r="AG180" s="456"/>
      <c r="AH180" s="456"/>
      <c r="AI180" s="401" t="s">
        <v>154</v>
      </c>
      <c r="AJ180" s="401"/>
      <c r="AK180" s="401"/>
      <c r="AL180" s="402"/>
      <c r="AM180" s="400" t="s">
        <v>155</v>
      </c>
      <c r="AN180" s="401"/>
      <c r="AO180" s="402"/>
      <c r="AP180" s="401" t="s">
        <v>141</v>
      </c>
      <c r="AQ180" s="401"/>
      <c r="AR180" s="402"/>
      <c r="AS180" s="400" t="s">
        <v>199</v>
      </c>
      <c r="AT180" s="401"/>
      <c r="AU180" s="401"/>
      <c r="AV180" s="402"/>
      <c r="AW180" s="400" t="s">
        <v>343</v>
      </c>
      <c r="AX180" s="401"/>
      <c r="AY180" s="401"/>
      <c r="AZ180" s="401"/>
      <c r="BA180" s="148"/>
      <c r="BB180" s="49"/>
      <c r="BC180" s="49"/>
      <c r="BD180" s="49"/>
      <c r="BE180" s="49"/>
      <c r="BF180" s="49"/>
      <c r="BG180" s="45"/>
      <c r="BH180" s="45"/>
      <c r="BI180" s="45"/>
      <c r="BJ180" s="45"/>
    </row>
    <row r="181" spans="1:62" s="43" customFormat="1" ht="39.950000000000003" hidden="1" customHeight="1" x14ac:dyDescent="0.25">
      <c r="A181" s="99"/>
      <c r="B181" s="404"/>
      <c r="C181" s="404"/>
      <c r="D181" s="404"/>
      <c r="E181" s="404"/>
      <c r="F181" s="406"/>
      <c r="G181" s="405"/>
      <c r="H181" s="404"/>
      <c r="I181" s="404"/>
      <c r="J181" s="404"/>
      <c r="K181" s="404"/>
      <c r="L181" s="406"/>
      <c r="M181" s="405"/>
      <c r="N181" s="404"/>
      <c r="O181" s="404"/>
      <c r="P181" s="406"/>
      <c r="Q181" s="456"/>
      <c r="R181" s="456"/>
      <c r="S181" s="456"/>
      <c r="T181" s="456"/>
      <c r="U181" s="456"/>
      <c r="V181" s="456"/>
      <c r="W181" s="404"/>
      <c r="X181" s="404"/>
      <c r="Y181" s="406"/>
      <c r="Z181" s="405"/>
      <c r="AA181" s="404"/>
      <c r="AB181" s="406"/>
      <c r="AC181" s="456"/>
      <c r="AD181" s="456"/>
      <c r="AE181" s="456"/>
      <c r="AF181" s="456"/>
      <c r="AG181" s="456"/>
      <c r="AH181" s="456"/>
      <c r="AI181" s="404"/>
      <c r="AJ181" s="404"/>
      <c r="AK181" s="404"/>
      <c r="AL181" s="406"/>
      <c r="AM181" s="405"/>
      <c r="AN181" s="404"/>
      <c r="AO181" s="406"/>
      <c r="AP181" s="404"/>
      <c r="AQ181" s="404"/>
      <c r="AR181" s="406"/>
      <c r="AS181" s="405"/>
      <c r="AT181" s="404"/>
      <c r="AU181" s="404"/>
      <c r="AV181" s="406"/>
      <c r="AW181" s="405"/>
      <c r="AX181" s="404"/>
      <c r="AY181" s="404"/>
      <c r="AZ181" s="404"/>
      <c r="BA181" s="148"/>
      <c r="BB181" s="49"/>
      <c r="BC181" s="49"/>
      <c r="BD181" s="49"/>
      <c r="BE181" s="49"/>
      <c r="BF181" s="49"/>
      <c r="BG181" s="45"/>
      <c r="BH181" s="45"/>
      <c r="BI181" s="45"/>
      <c r="BJ181" s="45"/>
    </row>
    <row r="182" spans="1:62" s="58" customFormat="1" ht="13.5" hidden="1" thickBot="1" x14ac:dyDescent="0.3">
      <c r="A182" s="161"/>
      <c r="B182" s="940">
        <v>1</v>
      </c>
      <c r="C182" s="940"/>
      <c r="D182" s="940"/>
      <c r="E182" s="940"/>
      <c r="F182" s="941"/>
      <c r="G182" s="939">
        <v>2</v>
      </c>
      <c r="H182" s="940"/>
      <c r="I182" s="940"/>
      <c r="J182" s="940"/>
      <c r="K182" s="940"/>
      <c r="L182" s="940"/>
      <c r="M182" s="939">
        <v>3</v>
      </c>
      <c r="N182" s="940"/>
      <c r="O182" s="940"/>
      <c r="P182" s="941"/>
      <c r="Q182" s="940">
        <v>4</v>
      </c>
      <c r="R182" s="940"/>
      <c r="S182" s="940"/>
      <c r="T182" s="940"/>
      <c r="U182" s="940"/>
      <c r="V182" s="941"/>
      <c r="W182" s="939">
        <v>5</v>
      </c>
      <c r="X182" s="940"/>
      <c r="Y182" s="941"/>
      <c r="Z182" s="939">
        <v>6</v>
      </c>
      <c r="AA182" s="940"/>
      <c r="AB182" s="941"/>
      <c r="AC182" s="939">
        <v>7</v>
      </c>
      <c r="AD182" s="940"/>
      <c r="AE182" s="941"/>
      <c r="AF182" s="939">
        <v>8</v>
      </c>
      <c r="AG182" s="940"/>
      <c r="AH182" s="941"/>
      <c r="AI182" s="939">
        <v>9</v>
      </c>
      <c r="AJ182" s="940"/>
      <c r="AK182" s="940"/>
      <c r="AL182" s="941"/>
      <c r="AM182" s="939">
        <v>10</v>
      </c>
      <c r="AN182" s="940"/>
      <c r="AO182" s="941"/>
      <c r="AP182" s="939">
        <v>11</v>
      </c>
      <c r="AQ182" s="940"/>
      <c r="AR182" s="941"/>
      <c r="AS182" s="939">
        <v>12</v>
      </c>
      <c r="AT182" s="940"/>
      <c r="AU182" s="940"/>
      <c r="AV182" s="941"/>
      <c r="AW182" s="939">
        <v>13</v>
      </c>
      <c r="AX182" s="940"/>
      <c r="AY182" s="940"/>
      <c r="AZ182" s="940"/>
      <c r="BA182" s="161" t="s">
        <v>26</v>
      </c>
      <c r="BB182" s="55"/>
      <c r="BC182" s="55"/>
      <c r="BD182" s="55"/>
      <c r="BE182" s="55"/>
      <c r="BF182" s="55"/>
      <c r="BG182" s="55"/>
      <c r="BH182" s="55"/>
      <c r="BI182" s="55"/>
      <c r="BJ182" s="55"/>
    </row>
    <row r="183" spans="1:62" s="43" customFormat="1" ht="18" hidden="1" customHeight="1" thickBot="1" x14ac:dyDescent="0.3">
      <c r="A183" s="120"/>
      <c r="B183" s="811">
        <v>98</v>
      </c>
      <c r="C183" s="667"/>
      <c r="D183" s="667"/>
      <c r="E183" s="667"/>
      <c r="F183" s="668"/>
      <c r="G183" s="666" t="s">
        <v>644</v>
      </c>
      <c r="H183" s="667"/>
      <c r="I183" s="667"/>
      <c r="J183" s="667"/>
      <c r="K183" s="667"/>
      <c r="L183" s="668"/>
      <c r="M183" s="666" t="s">
        <v>650</v>
      </c>
      <c r="N183" s="667"/>
      <c r="O183" s="667"/>
      <c r="P183" s="668"/>
      <c r="Q183" s="666"/>
      <c r="R183" s="667"/>
      <c r="S183" s="667"/>
      <c r="T183" s="667"/>
      <c r="U183" s="667"/>
      <c r="V183" s="668"/>
      <c r="W183" s="666"/>
      <c r="X183" s="667"/>
      <c r="Y183" s="668"/>
      <c r="Z183" s="666">
        <v>0</v>
      </c>
      <c r="AA183" s="667"/>
      <c r="AB183" s="668"/>
      <c r="AC183" s="666">
        <v>110</v>
      </c>
      <c r="AD183" s="667"/>
      <c r="AE183" s="668"/>
      <c r="AF183" s="666"/>
      <c r="AG183" s="667"/>
      <c r="AH183" s="668"/>
      <c r="AI183" s="810"/>
      <c r="AJ183" s="810"/>
      <c r="AK183" s="810"/>
      <c r="AL183" s="810"/>
      <c r="AM183" s="810"/>
      <c r="AN183" s="810"/>
      <c r="AO183" s="810"/>
      <c r="AP183" s="810">
        <v>5</v>
      </c>
      <c r="AQ183" s="810"/>
      <c r="AR183" s="810"/>
      <c r="AS183" s="810"/>
      <c r="AT183" s="810"/>
      <c r="AU183" s="810"/>
      <c r="AV183" s="810"/>
      <c r="AW183" s="580"/>
      <c r="AX183" s="580"/>
      <c r="AY183" s="580"/>
      <c r="AZ183" s="580"/>
      <c r="BA183" s="100"/>
      <c r="BB183" s="44"/>
      <c r="BC183" s="44"/>
      <c r="BD183" s="44"/>
      <c r="BE183" s="44"/>
      <c r="BF183" s="44"/>
      <c r="BG183" s="45"/>
      <c r="BH183" s="45"/>
      <c r="BI183" s="45"/>
      <c r="BJ183" s="45"/>
    </row>
    <row r="184" spans="1:62" s="43" customFormat="1" ht="18" hidden="1" customHeight="1" thickBot="1" x14ac:dyDescent="0.3">
      <c r="A184" s="120"/>
      <c r="B184" s="811">
        <v>98</v>
      </c>
      <c r="C184" s="667"/>
      <c r="D184" s="667"/>
      <c r="E184" s="667"/>
      <c r="F184" s="668"/>
      <c r="G184" s="616" t="s">
        <v>645</v>
      </c>
      <c r="H184" s="387"/>
      <c r="I184" s="387"/>
      <c r="J184" s="387"/>
      <c r="K184" s="387"/>
      <c r="L184" s="388"/>
      <c r="M184" s="616" t="s">
        <v>646</v>
      </c>
      <c r="N184" s="387"/>
      <c r="O184" s="387"/>
      <c r="P184" s="388"/>
      <c r="Q184" s="616"/>
      <c r="R184" s="387"/>
      <c r="S184" s="387"/>
      <c r="T184" s="387"/>
      <c r="U184" s="387"/>
      <c r="V184" s="388"/>
      <c r="W184" s="616"/>
      <c r="X184" s="387"/>
      <c r="Y184" s="388"/>
      <c r="Z184" s="616">
        <v>0</v>
      </c>
      <c r="AA184" s="387"/>
      <c r="AB184" s="388"/>
      <c r="AC184" s="616">
        <v>130</v>
      </c>
      <c r="AD184" s="387"/>
      <c r="AE184" s="388"/>
      <c r="AF184" s="616"/>
      <c r="AG184" s="387"/>
      <c r="AH184" s="388"/>
      <c r="AI184" s="587"/>
      <c r="AJ184" s="587"/>
      <c r="AK184" s="587"/>
      <c r="AL184" s="587"/>
      <c r="AM184" s="587"/>
      <c r="AN184" s="587"/>
      <c r="AO184" s="587"/>
      <c r="AP184" s="810">
        <v>6</v>
      </c>
      <c r="AQ184" s="810"/>
      <c r="AR184" s="810"/>
      <c r="AS184" s="587"/>
      <c r="AT184" s="587"/>
      <c r="AU184" s="587"/>
      <c r="AV184" s="587"/>
      <c r="AW184" s="580"/>
      <c r="AX184" s="580"/>
      <c r="AY184" s="580"/>
      <c r="AZ184" s="580"/>
      <c r="BA184" s="100"/>
      <c r="BB184" s="44"/>
      <c r="BC184" s="44"/>
      <c r="BD184" s="44"/>
      <c r="BE184" s="44"/>
      <c r="BF184" s="44"/>
      <c r="BG184" s="45"/>
      <c r="BH184" s="45"/>
      <c r="BI184" s="45"/>
      <c r="BJ184" s="45"/>
    </row>
    <row r="185" spans="1:62" s="43" customFormat="1" ht="18" hidden="1" customHeight="1" thickBot="1" x14ac:dyDescent="0.3">
      <c r="A185" s="120"/>
      <c r="B185" s="811">
        <v>98</v>
      </c>
      <c r="C185" s="667"/>
      <c r="D185" s="667"/>
      <c r="E185" s="667"/>
      <c r="F185" s="668"/>
      <c r="G185" s="616" t="s">
        <v>651</v>
      </c>
      <c r="H185" s="387"/>
      <c r="I185" s="387"/>
      <c r="J185" s="387"/>
      <c r="K185" s="387"/>
      <c r="L185" s="388"/>
      <c r="M185" s="616" t="s">
        <v>652</v>
      </c>
      <c r="N185" s="387"/>
      <c r="O185" s="387"/>
      <c r="P185" s="388"/>
      <c r="Q185" s="616"/>
      <c r="R185" s="387"/>
      <c r="S185" s="387"/>
      <c r="T185" s="387"/>
      <c r="U185" s="387"/>
      <c r="V185" s="388"/>
      <c r="W185" s="616"/>
      <c r="X185" s="387"/>
      <c r="Y185" s="388"/>
      <c r="Z185" s="616">
        <v>0</v>
      </c>
      <c r="AA185" s="387"/>
      <c r="AB185" s="388"/>
      <c r="AC185" s="616">
        <v>112</v>
      </c>
      <c r="AD185" s="387"/>
      <c r="AE185" s="388"/>
      <c r="AF185" s="616"/>
      <c r="AG185" s="387"/>
      <c r="AH185" s="388"/>
      <c r="AI185" s="587"/>
      <c r="AJ185" s="587"/>
      <c r="AK185" s="587"/>
      <c r="AL185" s="587"/>
      <c r="AM185" s="587"/>
      <c r="AN185" s="587"/>
      <c r="AO185" s="587"/>
      <c r="AP185" s="810">
        <v>7</v>
      </c>
      <c r="AQ185" s="810"/>
      <c r="AR185" s="810"/>
      <c r="AS185" s="587"/>
      <c r="AT185" s="587"/>
      <c r="AU185" s="587"/>
      <c r="AV185" s="587"/>
      <c r="AW185" s="580"/>
      <c r="AX185" s="580"/>
      <c r="AY185" s="580"/>
      <c r="AZ185" s="580"/>
      <c r="BA185" s="100"/>
      <c r="BB185" s="44"/>
      <c r="BC185" s="44"/>
      <c r="BD185" s="44"/>
      <c r="BE185" s="44"/>
      <c r="BF185" s="44"/>
      <c r="BG185" s="45"/>
      <c r="BH185" s="45"/>
      <c r="BI185" s="45"/>
      <c r="BJ185" s="45"/>
    </row>
    <row r="186" spans="1:62" s="43" customFormat="1" ht="18" hidden="1" customHeight="1" thickBot="1" x14ac:dyDescent="0.3">
      <c r="A186" s="120"/>
      <c r="B186" s="811">
        <v>98</v>
      </c>
      <c r="C186" s="667"/>
      <c r="D186" s="667"/>
      <c r="E186" s="667"/>
      <c r="F186" s="668"/>
      <c r="G186" s="616" t="s">
        <v>648</v>
      </c>
      <c r="H186" s="387"/>
      <c r="I186" s="387"/>
      <c r="J186" s="387"/>
      <c r="K186" s="387"/>
      <c r="L186" s="388"/>
      <c r="M186" s="616" t="s">
        <v>647</v>
      </c>
      <c r="N186" s="387"/>
      <c r="O186" s="387"/>
      <c r="P186" s="388"/>
      <c r="Q186" s="616"/>
      <c r="R186" s="387"/>
      <c r="S186" s="387"/>
      <c r="T186" s="387"/>
      <c r="U186" s="387"/>
      <c r="V186" s="388"/>
      <c r="W186" s="894">
        <v>42685</v>
      </c>
      <c r="X186" s="387"/>
      <c r="Y186" s="388"/>
      <c r="Z186" s="616">
        <v>0</v>
      </c>
      <c r="AA186" s="387"/>
      <c r="AB186" s="388"/>
      <c r="AC186" s="616">
        <v>1289</v>
      </c>
      <c r="AD186" s="387"/>
      <c r="AE186" s="388"/>
      <c r="AF186" s="616"/>
      <c r="AG186" s="387"/>
      <c r="AH186" s="388"/>
      <c r="AI186" s="587"/>
      <c r="AJ186" s="587"/>
      <c r="AK186" s="587"/>
      <c r="AL186" s="587"/>
      <c r="AM186" s="587">
        <v>100</v>
      </c>
      <c r="AN186" s="587"/>
      <c r="AO186" s="587"/>
      <c r="AP186" s="810">
        <v>45</v>
      </c>
      <c r="AQ186" s="810"/>
      <c r="AR186" s="810"/>
      <c r="AS186" s="587"/>
      <c r="AT186" s="587"/>
      <c r="AU186" s="587"/>
      <c r="AV186" s="587"/>
      <c r="AW186" s="580">
        <f>AC186*AP186-5</f>
        <v>58000</v>
      </c>
      <c r="AX186" s="580"/>
      <c r="AY186" s="580"/>
      <c r="AZ186" s="580"/>
      <c r="BA186" s="100"/>
      <c r="BB186" s="44"/>
      <c r="BC186" s="44"/>
      <c r="BD186" s="44"/>
      <c r="BE186" s="44"/>
      <c r="BF186" s="44"/>
      <c r="BG186" s="45"/>
      <c r="BH186" s="45"/>
      <c r="BI186" s="45"/>
      <c r="BJ186" s="45"/>
    </row>
    <row r="187" spans="1:62" s="43" customFormat="1" ht="18" hidden="1" customHeight="1" thickBot="1" x14ac:dyDescent="0.3">
      <c r="A187" s="120"/>
      <c r="B187" s="811">
        <v>98</v>
      </c>
      <c r="C187" s="667"/>
      <c r="D187" s="667"/>
      <c r="E187" s="667"/>
      <c r="F187" s="668"/>
      <c r="G187" s="616" t="s">
        <v>656</v>
      </c>
      <c r="H187" s="387"/>
      <c r="I187" s="387"/>
      <c r="J187" s="387"/>
      <c r="K187" s="387"/>
      <c r="L187" s="388"/>
      <c r="M187" s="616" t="s">
        <v>650</v>
      </c>
      <c r="N187" s="387"/>
      <c r="O187" s="387"/>
      <c r="P187" s="388"/>
      <c r="Q187" s="616"/>
      <c r="R187" s="387"/>
      <c r="S187" s="387"/>
      <c r="T187" s="387"/>
      <c r="U187" s="387"/>
      <c r="V187" s="388"/>
      <c r="W187" s="616"/>
      <c r="X187" s="387"/>
      <c r="Y187" s="388"/>
      <c r="Z187" s="616">
        <v>0</v>
      </c>
      <c r="AA187" s="387"/>
      <c r="AB187" s="388"/>
      <c r="AC187" s="616">
        <v>117</v>
      </c>
      <c r="AD187" s="387"/>
      <c r="AE187" s="388"/>
      <c r="AF187" s="616"/>
      <c r="AG187" s="387"/>
      <c r="AH187" s="388"/>
      <c r="AI187" s="587"/>
      <c r="AJ187" s="587"/>
      <c r="AK187" s="587"/>
      <c r="AL187" s="587"/>
      <c r="AM187" s="587"/>
      <c r="AN187" s="587"/>
      <c r="AO187" s="587"/>
      <c r="AP187" s="810">
        <v>9</v>
      </c>
      <c r="AQ187" s="810"/>
      <c r="AR187" s="810"/>
      <c r="AS187" s="587"/>
      <c r="AT187" s="587"/>
      <c r="AU187" s="587"/>
      <c r="AV187" s="587"/>
      <c r="AW187" s="580"/>
      <c r="AX187" s="580"/>
      <c r="AY187" s="580"/>
      <c r="AZ187" s="580"/>
      <c r="BA187" s="100"/>
      <c r="BB187" s="44"/>
      <c r="BC187" s="44"/>
      <c r="BD187" s="44"/>
      <c r="BE187" s="44"/>
      <c r="BF187" s="44"/>
      <c r="BG187" s="45"/>
      <c r="BH187" s="45"/>
      <c r="BI187" s="45"/>
      <c r="BJ187" s="45"/>
    </row>
    <row r="188" spans="1:62" s="43" customFormat="1" ht="18" hidden="1" customHeight="1" thickBot="1" x14ac:dyDescent="0.3">
      <c r="A188" s="120"/>
      <c r="B188" s="811">
        <v>98</v>
      </c>
      <c r="C188" s="667"/>
      <c r="D188" s="667"/>
      <c r="E188" s="667"/>
      <c r="F188" s="668"/>
      <c r="G188" s="616" t="s">
        <v>657</v>
      </c>
      <c r="H188" s="387"/>
      <c r="I188" s="387"/>
      <c r="J188" s="387"/>
      <c r="K188" s="387"/>
      <c r="L188" s="388"/>
      <c r="M188" s="616" t="s">
        <v>661</v>
      </c>
      <c r="N188" s="387"/>
      <c r="O188" s="387"/>
      <c r="P188" s="388"/>
      <c r="Q188" s="616"/>
      <c r="R188" s="387"/>
      <c r="S188" s="387"/>
      <c r="T188" s="387"/>
      <c r="U188" s="387"/>
      <c r="V188" s="388"/>
      <c r="W188" s="616"/>
      <c r="X188" s="387"/>
      <c r="Y188" s="388"/>
      <c r="Z188" s="616">
        <v>0</v>
      </c>
      <c r="AA188" s="387"/>
      <c r="AB188" s="388"/>
      <c r="AC188" s="616">
        <v>80</v>
      </c>
      <c r="AD188" s="387"/>
      <c r="AE188" s="388"/>
      <c r="AF188" s="616"/>
      <c r="AG188" s="387"/>
      <c r="AH188" s="388"/>
      <c r="AI188" s="587"/>
      <c r="AJ188" s="587"/>
      <c r="AK188" s="587"/>
      <c r="AL188" s="587"/>
      <c r="AM188" s="587"/>
      <c r="AN188" s="587"/>
      <c r="AO188" s="587"/>
      <c r="AP188" s="810">
        <v>8</v>
      </c>
      <c r="AQ188" s="810"/>
      <c r="AR188" s="810"/>
      <c r="AS188" s="587"/>
      <c r="AT188" s="587"/>
      <c r="AU188" s="587"/>
      <c r="AV188" s="587"/>
      <c r="AW188" s="580"/>
      <c r="AX188" s="580"/>
      <c r="AY188" s="580"/>
      <c r="AZ188" s="580"/>
      <c r="BA188" s="100"/>
      <c r="BB188" s="44"/>
      <c r="BC188" s="44"/>
      <c r="BD188" s="44"/>
      <c r="BE188" s="44"/>
      <c r="BF188" s="44"/>
      <c r="BG188" s="45"/>
      <c r="BH188" s="45"/>
      <c r="BI188" s="45"/>
      <c r="BJ188" s="45"/>
    </row>
    <row r="189" spans="1:62" s="43" customFormat="1" ht="18" hidden="1" customHeight="1" thickBot="1" x14ac:dyDescent="0.3">
      <c r="A189" s="120"/>
      <c r="B189" s="811">
        <v>98</v>
      </c>
      <c r="C189" s="667"/>
      <c r="D189" s="667"/>
      <c r="E189" s="667"/>
      <c r="F189" s="668"/>
      <c r="G189" s="616" t="s">
        <v>658</v>
      </c>
      <c r="H189" s="387"/>
      <c r="I189" s="387"/>
      <c r="J189" s="387"/>
      <c r="K189" s="387"/>
      <c r="L189" s="388"/>
      <c r="M189" s="616" t="s">
        <v>661</v>
      </c>
      <c r="N189" s="387"/>
      <c r="O189" s="387"/>
      <c r="P189" s="388"/>
      <c r="Q189" s="616"/>
      <c r="R189" s="387"/>
      <c r="S189" s="387"/>
      <c r="T189" s="387"/>
      <c r="U189" s="387"/>
      <c r="V189" s="388"/>
      <c r="W189" s="616"/>
      <c r="X189" s="387"/>
      <c r="Y189" s="388"/>
      <c r="Z189" s="616">
        <v>0</v>
      </c>
      <c r="AA189" s="387"/>
      <c r="AB189" s="388"/>
      <c r="AC189" s="616">
        <v>161</v>
      </c>
      <c r="AD189" s="387"/>
      <c r="AE189" s="388"/>
      <c r="AF189" s="616"/>
      <c r="AG189" s="387"/>
      <c r="AH189" s="388"/>
      <c r="AI189" s="587"/>
      <c r="AJ189" s="587"/>
      <c r="AK189" s="587"/>
      <c r="AL189" s="587"/>
      <c r="AM189" s="587"/>
      <c r="AN189" s="587"/>
      <c r="AO189" s="587"/>
      <c r="AP189" s="810">
        <v>8</v>
      </c>
      <c r="AQ189" s="810"/>
      <c r="AR189" s="810"/>
      <c r="AS189" s="587"/>
      <c r="AT189" s="587"/>
      <c r="AU189" s="587"/>
      <c r="AV189" s="587"/>
      <c r="AW189" s="580"/>
      <c r="AX189" s="580"/>
      <c r="AY189" s="580"/>
      <c r="AZ189" s="580"/>
      <c r="BA189" s="100"/>
      <c r="BB189" s="44"/>
      <c r="BC189" s="44"/>
      <c r="BD189" s="44"/>
      <c r="BE189" s="44"/>
      <c r="BF189" s="44"/>
      <c r="BG189" s="45"/>
      <c r="BH189" s="45"/>
      <c r="BI189" s="45"/>
      <c r="BJ189" s="45"/>
    </row>
    <row r="190" spans="1:62" s="43" customFormat="1" ht="18" hidden="1" customHeight="1" thickBot="1" x14ac:dyDescent="0.3">
      <c r="A190" s="120"/>
      <c r="B190" s="811">
        <v>98</v>
      </c>
      <c r="C190" s="667"/>
      <c r="D190" s="667"/>
      <c r="E190" s="667"/>
      <c r="F190" s="668"/>
      <c r="G190" s="616" t="s">
        <v>659</v>
      </c>
      <c r="H190" s="387"/>
      <c r="I190" s="387"/>
      <c r="J190" s="387"/>
      <c r="K190" s="387"/>
      <c r="L190" s="388"/>
      <c r="M190" s="616" t="s">
        <v>661</v>
      </c>
      <c r="N190" s="387"/>
      <c r="O190" s="387"/>
      <c r="P190" s="388"/>
      <c r="Q190" s="616"/>
      <c r="R190" s="387"/>
      <c r="S190" s="387"/>
      <c r="T190" s="387"/>
      <c r="U190" s="387"/>
      <c r="V190" s="388"/>
      <c r="W190" s="616"/>
      <c r="X190" s="387"/>
      <c r="Y190" s="388"/>
      <c r="Z190" s="616">
        <v>0</v>
      </c>
      <c r="AA190" s="387"/>
      <c r="AB190" s="388"/>
      <c r="AC190" s="616">
        <v>81</v>
      </c>
      <c r="AD190" s="387"/>
      <c r="AE190" s="388"/>
      <c r="AF190" s="616"/>
      <c r="AG190" s="387"/>
      <c r="AH190" s="388"/>
      <c r="AI190" s="587"/>
      <c r="AJ190" s="587"/>
      <c r="AK190" s="587"/>
      <c r="AL190" s="587"/>
      <c r="AM190" s="587"/>
      <c r="AN190" s="587"/>
      <c r="AO190" s="587"/>
      <c r="AP190" s="810">
        <v>9</v>
      </c>
      <c r="AQ190" s="810"/>
      <c r="AR190" s="810"/>
      <c r="AS190" s="587"/>
      <c r="AT190" s="587"/>
      <c r="AU190" s="587"/>
      <c r="AV190" s="587"/>
      <c r="AW190" s="580"/>
      <c r="AX190" s="580"/>
      <c r="AY190" s="580"/>
      <c r="AZ190" s="580"/>
      <c r="BA190" s="100"/>
      <c r="BB190" s="44"/>
      <c r="BC190" s="44"/>
      <c r="BD190" s="44"/>
      <c r="BE190" s="44"/>
      <c r="BF190" s="44"/>
      <c r="BG190" s="45"/>
      <c r="BH190" s="45"/>
      <c r="BI190" s="45"/>
      <c r="BJ190" s="45"/>
    </row>
    <row r="191" spans="1:62" s="43" customFormat="1" ht="18" hidden="1" customHeight="1" thickBot="1" x14ac:dyDescent="0.3">
      <c r="A191" s="120"/>
      <c r="B191" s="811">
        <v>98</v>
      </c>
      <c r="C191" s="667"/>
      <c r="D191" s="667"/>
      <c r="E191" s="667"/>
      <c r="F191" s="668"/>
      <c r="G191" s="616" t="s">
        <v>660</v>
      </c>
      <c r="H191" s="387"/>
      <c r="I191" s="387"/>
      <c r="J191" s="387"/>
      <c r="K191" s="387"/>
      <c r="L191" s="388"/>
      <c r="M191" s="616" t="s">
        <v>661</v>
      </c>
      <c r="N191" s="387"/>
      <c r="O191" s="387"/>
      <c r="P191" s="388"/>
      <c r="Q191" s="616"/>
      <c r="R191" s="387"/>
      <c r="S191" s="387"/>
      <c r="T191" s="387"/>
      <c r="U191" s="387"/>
      <c r="V191" s="388"/>
      <c r="W191" s="616"/>
      <c r="X191" s="387"/>
      <c r="Y191" s="388"/>
      <c r="Z191" s="616">
        <v>0</v>
      </c>
      <c r="AA191" s="387"/>
      <c r="AB191" s="388"/>
      <c r="AC191" s="616">
        <v>75</v>
      </c>
      <c r="AD191" s="387"/>
      <c r="AE191" s="388"/>
      <c r="AF191" s="616"/>
      <c r="AG191" s="387"/>
      <c r="AH191" s="388"/>
      <c r="AI191" s="587"/>
      <c r="AJ191" s="587"/>
      <c r="AK191" s="587"/>
      <c r="AL191" s="587"/>
      <c r="AM191" s="587"/>
      <c r="AN191" s="587"/>
      <c r="AO191" s="587"/>
      <c r="AP191" s="810">
        <v>10</v>
      </c>
      <c r="AQ191" s="810"/>
      <c r="AR191" s="810"/>
      <c r="AS191" s="587"/>
      <c r="AT191" s="587"/>
      <c r="AU191" s="587"/>
      <c r="AV191" s="587"/>
      <c r="AW191" s="580"/>
      <c r="AX191" s="580"/>
      <c r="AY191" s="580"/>
      <c r="AZ191" s="580"/>
      <c r="BA191" s="100"/>
      <c r="BB191" s="44"/>
      <c r="BC191" s="44"/>
      <c r="BD191" s="44"/>
      <c r="BE191" s="44"/>
      <c r="BF191" s="44"/>
      <c r="BG191" s="45"/>
      <c r="BH191" s="45"/>
      <c r="BI191" s="45"/>
      <c r="BJ191" s="45"/>
    </row>
    <row r="192" spans="1:62" s="43" customFormat="1" ht="18" hidden="1" customHeight="1" thickBot="1" x14ac:dyDescent="0.3">
      <c r="A192" s="120"/>
      <c r="B192" s="843">
        <v>98</v>
      </c>
      <c r="C192" s="613"/>
      <c r="D192" s="613"/>
      <c r="E192" s="613"/>
      <c r="F192" s="620"/>
      <c r="G192" s="616" t="s">
        <v>649</v>
      </c>
      <c r="H192" s="387"/>
      <c r="I192" s="387"/>
      <c r="J192" s="387"/>
      <c r="K192" s="387"/>
      <c r="L192" s="388"/>
      <c r="M192" s="616" t="s">
        <v>647</v>
      </c>
      <c r="N192" s="387"/>
      <c r="O192" s="387"/>
      <c r="P192" s="388"/>
      <c r="Q192" s="616"/>
      <c r="R192" s="387"/>
      <c r="S192" s="387"/>
      <c r="T192" s="387"/>
      <c r="U192" s="387"/>
      <c r="V192" s="388"/>
      <c r="W192" s="616"/>
      <c r="X192" s="387"/>
      <c r="Y192" s="388"/>
      <c r="Z192" s="616">
        <v>0</v>
      </c>
      <c r="AA192" s="387"/>
      <c r="AB192" s="388"/>
      <c r="AC192" s="616">
        <v>112</v>
      </c>
      <c r="AD192" s="387"/>
      <c r="AE192" s="388"/>
      <c r="AF192" s="616"/>
      <c r="AG192" s="387"/>
      <c r="AH192" s="388"/>
      <c r="AI192" s="587"/>
      <c r="AJ192" s="587"/>
      <c r="AK192" s="587"/>
      <c r="AL192" s="587"/>
      <c r="AM192" s="587"/>
      <c r="AN192" s="587"/>
      <c r="AO192" s="587"/>
      <c r="AP192" s="810">
        <v>9</v>
      </c>
      <c r="AQ192" s="810"/>
      <c r="AR192" s="810"/>
      <c r="AS192" s="587"/>
      <c r="AT192" s="587"/>
      <c r="AU192" s="587"/>
      <c r="AV192" s="587"/>
      <c r="AW192" s="580"/>
      <c r="AX192" s="580"/>
      <c r="AY192" s="580"/>
      <c r="AZ192" s="580"/>
      <c r="BA192" s="100"/>
      <c r="BB192" s="44"/>
      <c r="BC192" s="44"/>
      <c r="BD192" s="44"/>
      <c r="BE192" s="44"/>
      <c r="BF192" s="44"/>
      <c r="BG192" s="45"/>
      <c r="BH192" s="45"/>
      <c r="BI192" s="45"/>
      <c r="BJ192" s="45"/>
    </row>
    <row r="193" spans="1:62" s="43" customFormat="1" ht="18" hidden="1" customHeight="1" thickBot="1" x14ac:dyDescent="0.3">
      <c r="A193" s="99"/>
      <c r="B193" s="840" t="s">
        <v>114</v>
      </c>
      <c r="C193" s="840"/>
      <c r="D193" s="840"/>
      <c r="E193" s="840"/>
      <c r="F193" s="841"/>
      <c r="G193" s="381" t="s">
        <v>30</v>
      </c>
      <c r="H193" s="673"/>
      <c r="I193" s="673"/>
      <c r="J193" s="673"/>
      <c r="K193" s="673"/>
      <c r="L193" s="673"/>
      <c r="M193" s="672" t="s">
        <v>30</v>
      </c>
      <c r="N193" s="673"/>
      <c r="O193" s="673"/>
      <c r="P193" s="382"/>
      <c r="Q193" s="673" t="s">
        <v>30</v>
      </c>
      <c r="R193" s="673"/>
      <c r="S193" s="673"/>
      <c r="T193" s="673"/>
      <c r="U193" s="673"/>
      <c r="V193" s="382"/>
      <c r="W193" s="672" t="s">
        <v>30</v>
      </c>
      <c r="X193" s="673"/>
      <c r="Y193" s="382"/>
      <c r="Z193" s="672" t="s">
        <v>30</v>
      </c>
      <c r="AA193" s="673"/>
      <c r="AB193" s="382"/>
      <c r="AC193" s="672" t="s">
        <v>30</v>
      </c>
      <c r="AD193" s="673"/>
      <c r="AE193" s="382"/>
      <c r="AF193" s="672" t="s">
        <v>30</v>
      </c>
      <c r="AG193" s="673"/>
      <c r="AH193" s="382"/>
      <c r="AI193" s="672" t="s">
        <v>30</v>
      </c>
      <c r="AJ193" s="673"/>
      <c r="AK193" s="673"/>
      <c r="AL193" s="382"/>
      <c r="AM193" s="672" t="s">
        <v>30</v>
      </c>
      <c r="AN193" s="673"/>
      <c r="AO193" s="382"/>
      <c r="AP193" s="672" t="s">
        <v>30</v>
      </c>
      <c r="AQ193" s="673"/>
      <c r="AR193" s="382"/>
      <c r="AS193" s="672" t="s">
        <v>30</v>
      </c>
      <c r="AT193" s="673"/>
      <c r="AU193" s="673"/>
      <c r="AV193" s="382"/>
      <c r="AW193" s="612">
        <f>AW186</f>
        <v>58000</v>
      </c>
      <c r="AX193" s="613"/>
      <c r="AY193" s="613"/>
      <c r="AZ193" s="621"/>
      <c r="BA193" s="100"/>
      <c r="BB193" s="44"/>
      <c r="BC193" s="44"/>
      <c r="BD193" s="44"/>
      <c r="BE193" s="44"/>
      <c r="BF193" s="44"/>
      <c r="BG193" s="45"/>
      <c r="BH193" s="45"/>
      <c r="BI193" s="45"/>
      <c r="BJ193" s="45"/>
    </row>
    <row r="194" spans="1:62" hidden="1" x14ac:dyDescent="0.25"/>
    <row r="195" spans="1:62" s="43" customFormat="1" ht="30" hidden="1" customHeight="1" x14ac:dyDescent="0.25">
      <c r="A195" s="99"/>
      <c r="B195" s="401" t="s">
        <v>149</v>
      </c>
      <c r="C195" s="401"/>
      <c r="D195" s="401"/>
      <c r="E195" s="401"/>
      <c r="F195" s="402"/>
      <c r="G195" s="400" t="s">
        <v>156</v>
      </c>
      <c r="H195" s="401"/>
      <c r="I195" s="401"/>
      <c r="J195" s="402"/>
      <c r="K195" s="456" t="s">
        <v>157</v>
      </c>
      <c r="L195" s="456"/>
      <c r="M195" s="456"/>
      <c r="N195" s="456"/>
      <c r="O195" s="456" t="s">
        <v>131</v>
      </c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6"/>
      <c r="AC195" s="456"/>
      <c r="AD195" s="456"/>
      <c r="AE195" s="456"/>
      <c r="AF195" s="456"/>
      <c r="AG195" s="456"/>
      <c r="AH195" s="456"/>
      <c r="AI195" s="456"/>
      <c r="AJ195" s="456"/>
      <c r="AK195" s="456"/>
      <c r="AL195" s="456"/>
      <c r="AM195" s="456"/>
      <c r="AN195" s="456"/>
      <c r="AO195" s="456"/>
      <c r="AP195" s="456" t="s">
        <v>158</v>
      </c>
      <c r="AQ195" s="456"/>
      <c r="AR195" s="456"/>
      <c r="AS195" s="456"/>
      <c r="AT195" s="456"/>
      <c r="AU195" s="456"/>
      <c r="AV195" s="456"/>
      <c r="AW195" s="400" t="s">
        <v>344</v>
      </c>
      <c r="AX195" s="401"/>
      <c r="AY195" s="401"/>
      <c r="AZ195" s="401"/>
      <c r="BA195" s="148"/>
      <c r="BB195" s="49"/>
      <c r="BC195" s="49"/>
      <c r="BD195" s="49"/>
      <c r="BE195" s="49"/>
      <c r="BF195" s="49"/>
      <c r="BG195" s="45"/>
      <c r="BH195" s="45"/>
      <c r="BI195" s="45"/>
      <c r="BJ195" s="45"/>
    </row>
    <row r="196" spans="1:62" s="43" customFormat="1" ht="33.75" hidden="1" customHeight="1" x14ac:dyDescent="0.25">
      <c r="A196" s="99"/>
      <c r="B196" s="453"/>
      <c r="C196" s="453"/>
      <c r="D196" s="453"/>
      <c r="E196" s="453"/>
      <c r="F196" s="454"/>
      <c r="G196" s="455"/>
      <c r="H196" s="453"/>
      <c r="I196" s="453"/>
      <c r="J196" s="454"/>
      <c r="K196" s="456"/>
      <c r="L196" s="456"/>
      <c r="M196" s="456"/>
      <c r="N196" s="456"/>
      <c r="O196" s="456" t="s">
        <v>159</v>
      </c>
      <c r="P196" s="456"/>
      <c r="Q196" s="456"/>
      <c r="R196" s="456"/>
      <c r="S196" s="456"/>
      <c r="T196" s="456"/>
      <c r="U196" s="456"/>
      <c r="V196" s="456" t="s">
        <v>203</v>
      </c>
      <c r="W196" s="456"/>
      <c r="X196" s="456"/>
      <c r="Y196" s="456"/>
      <c r="Z196" s="456"/>
      <c r="AA196" s="456"/>
      <c r="AB196" s="456"/>
      <c r="AC196" s="456"/>
      <c r="AD196" s="456"/>
      <c r="AE196" s="456"/>
      <c r="AF196" s="456"/>
      <c r="AG196" s="456"/>
      <c r="AH196" s="456"/>
      <c r="AI196" s="456" t="s">
        <v>204</v>
      </c>
      <c r="AJ196" s="456"/>
      <c r="AK196" s="456"/>
      <c r="AL196" s="456"/>
      <c r="AM196" s="456"/>
      <c r="AN196" s="456"/>
      <c r="AO196" s="456"/>
      <c r="AP196" s="456"/>
      <c r="AQ196" s="456"/>
      <c r="AR196" s="456"/>
      <c r="AS196" s="456"/>
      <c r="AT196" s="456"/>
      <c r="AU196" s="456"/>
      <c r="AV196" s="456"/>
      <c r="AW196" s="455"/>
      <c r="AX196" s="453"/>
      <c r="AY196" s="453"/>
      <c r="AZ196" s="453"/>
      <c r="BA196" s="148"/>
      <c r="BB196" s="49"/>
      <c r="BC196" s="49"/>
      <c r="BD196" s="49"/>
      <c r="BE196" s="49"/>
      <c r="BF196" s="49"/>
      <c r="BG196" s="45"/>
      <c r="BH196" s="45"/>
      <c r="BI196" s="45"/>
      <c r="BJ196" s="45"/>
    </row>
    <row r="197" spans="1:62" s="43" customFormat="1" ht="50.1" hidden="1" customHeight="1" x14ac:dyDescent="0.25">
      <c r="A197" s="99"/>
      <c r="B197" s="404"/>
      <c r="C197" s="404"/>
      <c r="D197" s="404"/>
      <c r="E197" s="404"/>
      <c r="F197" s="406"/>
      <c r="G197" s="405"/>
      <c r="H197" s="404"/>
      <c r="I197" s="404"/>
      <c r="J197" s="406"/>
      <c r="K197" s="456"/>
      <c r="L197" s="456"/>
      <c r="M197" s="456"/>
      <c r="N197" s="456"/>
      <c r="O197" s="383" t="s">
        <v>334</v>
      </c>
      <c r="P197" s="384"/>
      <c r="Q197" s="385"/>
      <c r="R197" s="456" t="s">
        <v>329</v>
      </c>
      <c r="S197" s="456"/>
      <c r="T197" s="456"/>
      <c r="U197" s="456"/>
      <c r="V197" s="383" t="s">
        <v>334</v>
      </c>
      <c r="W197" s="384"/>
      <c r="X197" s="385"/>
      <c r="Y197" s="456" t="s">
        <v>160</v>
      </c>
      <c r="Z197" s="456"/>
      <c r="AA197" s="456"/>
      <c r="AB197" s="456"/>
      <c r="AC197" s="456"/>
      <c r="AD197" s="456"/>
      <c r="AE197" s="456" t="s">
        <v>329</v>
      </c>
      <c r="AF197" s="456"/>
      <c r="AG197" s="456"/>
      <c r="AH197" s="456"/>
      <c r="AI197" s="383" t="s">
        <v>334</v>
      </c>
      <c r="AJ197" s="384"/>
      <c r="AK197" s="385"/>
      <c r="AL197" s="456" t="s">
        <v>329</v>
      </c>
      <c r="AM197" s="456"/>
      <c r="AN197" s="456"/>
      <c r="AO197" s="456"/>
      <c r="AP197" s="383" t="s">
        <v>334</v>
      </c>
      <c r="AQ197" s="384"/>
      <c r="AR197" s="385"/>
      <c r="AS197" s="383" t="s">
        <v>329</v>
      </c>
      <c r="AT197" s="384"/>
      <c r="AU197" s="384"/>
      <c r="AV197" s="385"/>
      <c r="AW197" s="405"/>
      <c r="AX197" s="404"/>
      <c r="AY197" s="404"/>
      <c r="AZ197" s="404"/>
      <c r="BA197" s="148"/>
      <c r="BB197" s="49"/>
      <c r="BC197" s="49"/>
      <c r="BD197" s="49"/>
      <c r="BE197" s="49"/>
      <c r="BF197" s="49"/>
      <c r="BG197" s="45"/>
      <c r="BH197" s="45"/>
      <c r="BI197" s="45"/>
      <c r="BJ197" s="45"/>
    </row>
    <row r="198" spans="1:62" s="58" customFormat="1" ht="13.5" hidden="1" thickBot="1" x14ac:dyDescent="0.3">
      <c r="A198" s="161"/>
      <c r="B198" s="940">
        <v>1</v>
      </c>
      <c r="C198" s="940"/>
      <c r="D198" s="940"/>
      <c r="E198" s="940"/>
      <c r="F198" s="941"/>
      <c r="G198" s="938">
        <v>14</v>
      </c>
      <c r="H198" s="938"/>
      <c r="I198" s="938"/>
      <c r="J198" s="938"/>
      <c r="K198" s="938">
        <v>15</v>
      </c>
      <c r="L198" s="938"/>
      <c r="M198" s="938"/>
      <c r="N198" s="938"/>
      <c r="O198" s="938">
        <v>16</v>
      </c>
      <c r="P198" s="938"/>
      <c r="Q198" s="938"/>
      <c r="R198" s="938">
        <v>17</v>
      </c>
      <c r="S198" s="938"/>
      <c r="T198" s="938"/>
      <c r="U198" s="938"/>
      <c r="V198" s="938">
        <v>18</v>
      </c>
      <c r="W198" s="938"/>
      <c r="X198" s="938"/>
      <c r="Y198" s="938">
        <v>19</v>
      </c>
      <c r="Z198" s="938"/>
      <c r="AA198" s="938"/>
      <c r="AB198" s="938"/>
      <c r="AC198" s="938"/>
      <c r="AD198" s="938"/>
      <c r="AE198" s="938">
        <v>20</v>
      </c>
      <c r="AF198" s="938"/>
      <c r="AG198" s="938"/>
      <c r="AH198" s="938"/>
      <c r="AI198" s="938">
        <v>21</v>
      </c>
      <c r="AJ198" s="938"/>
      <c r="AK198" s="938"/>
      <c r="AL198" s="938">
        <v>22</v>
      </c>
      <c r="AM198" s="938"/>
      <c r="AN198" s="938"/>
      <c r="AO198" s="938"/>
      <c r="AP198" s="938">
        <v>23</v>
      </c>
      <c r="AQ198" s="938"/>
      <c r="AR198" s="938"/>
      <c r="AS198" s="939">
        <v>24</v>
      </c>
      <c r="AT198" s="940"/>
      <c r="AU198" s="940"/>
      <c r="AV198" s="941"/>
      <c r="AW198" s="939">
        <v>25</v>
      </c>
      <c r="AX198" s="940"/>
      <c r="AY198" s="940"/>
      <c r="AZ198" s="940"/>
      <c r="BA198" s="161" t="s">
        <v>26</v>
      </c>
      <c r="BB198" s="55"/>
      <c r="BC198" s="55"/>
      <c r="BD198" s="55"/>
      <c r="BE198" s="55"/>
      <c r="BF198" s="55"/>
      <c r="BG198" s="55"/>
      <c r="BH198" s="55"/>
      <c r="BI198" s="55"/>
      <c r="BJ198" s="55"/>
    </row>
    <row r="199" spans="1:62" s="43" customFormat="1" ht="18" hidden="1" customHeight="1" x14ac:dyDescent="0.25">
      <c r="A199" s="168"/>
      <c r="B199" s="667"/>
      <c r="C199" s="667"/>
      <c r="D199" s="667"/>
      <c r="E199" s="667"/>
      <c r="F199" s="667"/>
      <c r="G199" s="810"/>
      <c r="H199" s="810"/>
      <c r="I199" s="810"/>
      <c r="J199" s="810"/>
      <c r="K199" s="810"/>
      <c r="L199" s="810"/>
      <c r="M199" s="810"/>
      <c r="N199" s="810"/>
      <c r="O199" s="810"/>
      <c r="P199" s="810"/>
      <c r="Q199" s="810"/>
      <c r="R199" s="810"/>
      <c r="S199" s="810"/>
      <c r="T199" s="810"/>
      <c r="U199" s="810"/>
      <c r="V199" s="810"/>
      <c r="W199" s="810"/>
      <c r="X199" s="810"/>
      <c r="Y199" s="810"/>
      <c r="Z199" s="810"/>
      <c r="AA199" s="810"/>
      <c r="AB199" s="810"/>
      <c r="AC199" s="810"/>
      <c r="AD199" s="810"/>
      <c r="AE199" s="810"/>
      <c r="AF199" s="810"/>
      <c r="AG199" s="810"/>
      <c r="AH199" s="810"/>
      <c r="AI199" s="810"/>
      <c r="AJ199" s="810"/>
      <c r="AK199" s="810"/>
      <c r="AL199" s="810"/>
      <c r="AM199" s="810"/>
      <c r="AN199" s="810"/>
      <c r="AO199" s="810"/>
      <c r="AP199" s="810"/>
      <c r="AQ199" s="810"/>
      <c r="AR199" s="810"/>
      <c r="AS199" s="810"/>
      <c r="AT199" s="810"/>
      <c r="AU199" s="810"/>
      <c r="AV199" s="810"/>
      <c r="AW199" s="580"/>
      <c r="AX199" s="580"/>
      <c r="AY199" s="580"/>
      <c r="AZ199" s="937"/>
      <c r="BA199" s="100"/>
      <c r="BB199" s="44"/>
      <c r="BC199" s="44"/>
      <c r="BD199" s="44"/>
      <c r="BE199" s="44"/>
      <c r="BF199" s="44"/>
      <c r="BG199" s="45"/>
      <c r="BH199" s="45"/>
      <c r="BI199" s="45"/>
      <c r="BJ199" s="45"/>
    </row>
    <row r="200" spans="1:62" s="43" customFormat="1" ht="18" hidden="1" customHeight="1" x14ac:dyDescent="0.25">
      <c r="A200" s="168"/>
      <c r="B200" s="387"/>
      <c r="C200" s="387"/>
      <c r="D200" s="387"/>
      <c r="E200" s="387"/>
      <c r="F200" s="3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  <c r="AA200" s="587"/>
      <c r="AB200" s="587"/>
      <c r="AC200" s="587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  <c r="AP200" s="587"/>
      <c r="AQ200" s="587"/>
      <c r="AR200" s="587"/>
      <c r="AS200" s="587"/>
      <c r="AT200" s="587"/>
      <c r="AU200" s="587"/>
      <c r="AV200" s="587"/>
      <c r="AW200" s="587"/>
      <c r="AX200" s="587"/>
      <c r="AY200" s="587"/>
      <c r="AZ200" s="936"/>
      <c r="BA200" s="100"/>
      <c r="BB200" s="44"/>
      <c r="BC200" s="44"/>
      <c r="BD200" s="44"/>
      <c r="BE200" s="44"/>
      <c r="BF200" s="44"/>
      <c r="BG200" s="45"/>
      <c r="BH200" s="45"/>
      <c r="BI200" s="45"/>
      <c r="BJ200" s="45"/>
    </row>
    <row r="201" spans="1:62" s="43" customFormat="1" ht="18" hidden="1" customHeight="1" thickBot="1" x14ac:dyDescent="0.3">
      <c r="A201" s="168"/>
      <c r="B201" s="613"/>
      <c r="C201" s="613"/>
      <c r="D201" s="613"/>
      <c r="E201" s="613"/>
      <c r="F201" s="613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  <c r="Z201" s="587"/>
      <c r="AA201" s="587"/>
      <c r="AB201" s="587"/>
      <c r="AC201" s="587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  <c r="AP201" s="587"/>
      <c r="AQ201" s="587"/>
      <c r="AR201" s="587"/>
      <c r="AS201" s="587" t="s">
        <v>26</v>
      </c>
      <c r="AT201" s="587"/>
      <c r="AU201" s="587"/>
      <c r="AV201" s="587"/>
      <c r="AW201" s="587"/>
      <c r="AX201" s="587"/>
      <c r="AY201" s="587"/>
      <c r="AZ201" s="936"/>
      <c r="BA201" s="100"/>
      <c r="BB201" s="44"/>
      <c r="BC201" s="44"/>
      <c r="BD201" s="44"/>
      <c r="BE201" s="44"/>
      <c r="BF201" s="44"/>
      <c r="BG201" s="45"/>
      <c r="BH201" s="45"/>
      <c r="BI201" s="45"/>
      <c r="BJ201" s="45"/>
    </row>
    <row r="202" spans="1:62" s="43" customFormat="1" ht="18" hidden="1" customHeight="1" thickBot="1" x14ac:dyDescent="0.3">
      <c r="A202" s="99"/>
      <c r="B202" s="840" t="s">
        <v>114</v>
      </c>
      <c r="C202" s="840"/>
      <c r="D202" s="840"/>
      <c r="E202" s="840"/>
      <c r="F202" s="841"/>
      <c r="G202" s="382" t="s">
        <v>30</v>
      </c>
      <c r="H202" s="623"/>
      <c r="I202" s="623"/>
      <c r="J202" s="623"/>
      <c r="K202" s="623" t="s">
        <v>30</v>
      </c>
      <c r="L202" s="623"/>
      <c r="M202" s="623"/>
      <c r="N202" s="623"/>
      <c r="O202" s="623" t="s">
        <v>30</v>
      </c>
      <c r="P202" s="623"/>
      <c r="Q202" s="623"/>
      <c r="R202" s="573"/>
      <c r="S202" s="573"/>
      <c r="T202" s="573"/>
      <c r="U202" s="573"/>
      <c r="V202" s="623" t="s">
        <v>30</v>
      </c>
      <c r="W202" s="623"/>
      <c r="X202" s="623"/>
      <c r="Y202" s="623" t="s">
        <v>30</v>
      </c>
      <c r="Z202" s="623"/>
      <c r="AA202" s="623"/>
      <c r="AB202" s="623"/>
      <c r="AC202" s="623"/>
      <c r="AD202" s="623"/>
      <c r="AE202" s="573"/>
      <c r="AF202" s="573"/>
      <c r="AG202" s="573"/>
      <c r="AH202" s="573"/>
      <c r="AI202" s="623" t="s">
        <v>30</v>
      </c>
      <c r="AJ202" s="623"/>
      <c r="AK202" s="623"/>
      <c r="AL202" s="573"/>
      <c r="AM202" s="573"/>
      <c r="AN202" s="573"/>
      <c r="AO202" s="573"/>
      <c r="AP202" s="623" t="s">
        <v>30</v>
      </c>
      <c r="AQ202" s="623"/>
      <c r="AR202" s="623"/>
      <c r="AS202" s="612"/>
      <c r="AT202" s="613"/>
      <c r="AU202" s="613"/>
      <c r="AV202" s="620"/>
      <c r="AW202" s="612"/>
      <c r="AX202" s="613"/>
      <c r="AY202" s="613"/>
      <c r="AZ202" s="621"/>
      <c r="BA202" s="100"/>
      <c r="BB202" s="44"/>
      <c r="BC202" s="44"/>
      <c r="BD202" s="44"/>
      <c r="BE202" s="44"/>
      <c r="BF202" s="44"/>
      <c r="BG202" s="45"/>
      <c r="BH202" s="45"/>
      <c r="BI202" s="45"/>
      <c r="BJ202" s="45"/>
    </row>
    <row r="203" spans="1:62" s="43" customFormat="1" ht="15" hidden="1" customHeight="1" x14ac:dyDescent="0.25">
      <c r="A203" s="9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8"/>
      <c r="T203" s="108"/>
      <c r="U203" s="251"/>
      <c r="V203" s="251"/>
      <c r="W203" s="251"/>
      <c r="X203" s="251"/>
      <c r="Y203" s="251"/>
      <c r="Z203" s="251"/>
      <c r="AA203" s="251"/>
      <c r="AB203" s="251"/>
      <c r="AC203" s="110"/>
      <c r="AD203" s="110"/>
      <c r="AE203" s="110"/>
      <c r="AF203" s="110"/>
      <c r="AG203" s="110"/>
      <c r="AH203" s="110"/>
      <c r="AI203" s="110"/>
      <c r="AJ203" s="110"/>
      <c r="AK203" s="291"/>
      <c r="AL203" s="291"/>
      <c r="AM203" s="291"/>
      <c r="AN203" s="291"/>
      <c r="AO203" s="291"/>
      <c r="AP203" s="291"/>
      <c r="AQ203" s="291"/>
      <c r="AR203" s="291"/>
      <c r="AS203" s="291"/>
      <c r="AT203" s="291"/>
      <c r="AU203" s="291"/>
      <c r="AV203" s="291"/>
      <c r="AW203" s="291"/>
      <c r="AX203" s="291"/>
      <c r="AY203" s="291"/>
      <c r="AZ203" s="291"/>
      <c r="BA203" s="98"/>
    </row>
    <row r="204" spans="1:62" s="43" customFormat="1" ht="15" hidden="1" customHeight="1" x14ac:dyDescent="0.25">
      <c r="A204" s="9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8"/>
      <c r="T204" s="108"/>
      <c r="U204" s="251"/>
      <c r="V204" s="251"/>
      <c r="W204" s="251"/>
      <c r="X204" s="251"/>
      <c r="Y204" s="251"/>
      <c r="Z204" s="251"/>
      <c r="AA204" s="251"/>
      <c r="AB204" s="251"/>
      <c r="AC204" s="110"/>
      <c r="AD204" s="110"/>
      <c r="AE204" s="110"/>
      <c r="AF204" s="110"/>
      <c r="AG204" s="110"/>
      <c r="AH204" s="110"/>
      <c r="AI204" s="110"/>
      <c r="AJ204" s="110"/>
      <c r="AK204" s="291"/>
      <c r="AL204" s="291"/>
      <c r="AM204" s="291"/>
      <c r="AN204" s="291"/>
      <c r="AO204" s="291"/>
      <c r="AP204" s="291"/>
      <c r="AQ204" s="291"/>
      <c r="AR204" s="291"/>
      <c r="AS204" s="291"/>
      <c r="AT204" s="291"/>
      <c r="AU204" s="291"/>
      <c r="AV204" s="291"/>
      <c r="AW204" s="291"/>
      <c r="AX204" s="291"/>
      <c r="AY204" s="291"/>
      <c r="AZ204" s="291"/>
      <c r="BA204" s="98"/>
    </row>
    <row r="205" spans="1:62" s="43" customFormat="1" ht="18" hidden="1" customHeight="1" x14ac:dyDescent="0.25">
      <c r="A205" s="98"/>
      <c r="B205" s="618" t="s">
        <v>536</v>
      </c>
      <c r="C205" s="618"/>
      <c r="D205" s="618"/>
      <c r="E205" s="618"/>
      <c r="F205" s="618"/>
      <c r="G205" s="618"/>
      <c r="H205" s="618"/>
      <c r="I205" s="618"/>
      <c r="J205" s="618"/>
      <c r="K205" s="618"/>
      <c r="L205" s="618"/>
      <c r="M205" s="618"/>
      <c r="N205" s="618"/>
      <c r="O205" s="618"/>
      <c r="P205" s="618"/>
      <c r="Q205" s="618"/>
      <c r="R205" s="618"/>
      <c r="S205" s="618"/>
      <c r="T205" s="618"/>
      <c r="U205" s="618"/>
      <c r="V205" s="618"/>
      <c r="W205" s="618"/>
      <c r="X205" s="618"/>
      <c r="Y205" s="618"/>
      <c r="Z205" s="618"/>
      <c r="AA205" s="618"/>
      <c r="AB205" s="618"/>
      <c r="AC205" s="618"/>
      <c r="AD205" s="618"/>
      <c r="AE205" s="618"/>
      <c r="AF205" s="618"/>
      <c r="AG205" s="618"/>
      <c r="AH205" s="618"/>
      <c r="AI205" s="618"/>
      <c r="AJ205" s="618"/>
      <c r="AK205" s="618"/>
      <c r="AL205" s="618"/>
      <c r="AM205" s="618"/>
      <c r="AN205" s="618"/>
      <c r="AO205" s="618"/>
      <c r="AP205" s="618"/>
      <c r="AQ205" s="618"/>
      <c r="AR205" s="618"/>
      <c r="AS205" s="618"/>
      <c r="AT205" s="618"/>
      <c r="AU205" s="618"/>
      <c r="AV205" s="618"/>
      <c r="AW205" s="618"/>
      <c r="AX205" s="618"/>
      <c r="AY205" s="618"/>
      <c r="AZ205" s="618"/>
      <c r="BA205" s="98"/>
    </row>
    <row r="206" spans="1:62" s="43" customFormat="1" ht="8.1" hidden="1" customHeight="1" x14ac:dyDescent="0.25">
      <c r="A206" s="99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</row>
    <row r="207" spans="1:62" s="43" customFormat="1" ht="24.95" hidden="1" customHeight="1" x14ac:dyDescent="0.25">
      <c r="A207" s="98"/>
      <c r="B207" s="401" t="s">
        <v>118</v>
      </c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2"/>
      <c r="Z207" s="400" t="s">
        <v>72</v>
      </c>
      <c r="AA207" s="401"/>
      <c r="AB207" s="402"/>
      <c r="AC207" s="383" t="s">
        <v>5</v>
      </c>
      <c r="AD207" s="384"/>
      <c r="AE207" s="384"/>
      <c r="AF207" s="384"/>
      <c r="AG207" s="384"/>
      <c r="AH207" s="384"/>
      <c r="AI207" s="384"/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4"/>
      <c r="AZ207" s="384"/>
      <c r="BA207" s="98"/>
    </row>
    <row r="208" spans="1:62" s="43" customFormat="1" ht="24.95" hidden="1" customHeight="1" x14ac:dyDescent="0.25">
      <c r="A208" s="98"/>
      <c r="B208" s="453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4"/>
      <c r="Z208" s="455"/>
      <c r="AA208" s="453"/>
      <c r="AB208" s="454"/>
      <c r="AC208" s="400" t="s">
        <v>413</v>
      </c>
      <c r="AD208" s="401"/>
      <c r="AE208" s="401"/>
      <c r="AF208" s="401"/>
      <c r="AG208" s="401"/>
      <c r="AH208" s="401"/>
      <c r="AI208" s="401"/>
      <c r="AJ208" s="402"/>
      <c r="AK208" s="456" t="s">
        <v>8</v>
      </c>
      <c r="AL208" s="456"/>
      <c r="AM208" s="456"/>
      <c r="AN208" s="456"/>
      <c r="AO208" s="456"/>
      <c r="AP208" s="456"/>
      <c r="AQ208" s="456"/>
      <c r="AR208" s="456"/>
      <c r="AS208" s="401" t="s">
        <v>74</v>
      </c>
      <c r="AT208" s="401"/>
      <c r="AU208" s="401"/>
      <c r="AV208" s="401"/>
      <c r="AW208" s="401"/>
      <c r="AX208" s="401"/>
      <c r="AY208" s="401"/>
      <c r="AZ208" s="401"/>
      <c r="BA208" s="98"/>
    </row>
    <row r="209" spans="1:53" s="43" customFormat="1" ht="24.95" hidden="1" customHeight="1" x14ac:dyDescent="0.25">
      <c r="A209" s="98"/>
      <c r="B209" s="404"/>
      <c r="C209" s="404"/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6"/>
      <c r="Z209" s="405"/>
      <c r="AA209" s="404"/>
      <c r="AB209" s="406"/>
      <c r="AC209" s="405"/>
      <c r="AD209" s="404"/>
      <c r="AE209" s="404"/>
      <c r="AF209" s="404"/>
      <c r="AG209" s="404"/>
      <c r="AH209" s="404"/>
      <c r="AI209" s="404"/>
      <c r="AJ209" s="406"/>
      <c r="AK209" s="456"/>
      <c r="AL209" s="456"/>
      <c r="AM209" s="456"/>
      <c r="AN209" s="456"/>
      <c r="AO209" s="456"/>
      <c r="AP209" s="456"/>
      <c r="AQ209" s="456"/>
      <c r="AR209" s="456"/>
      <c r="AS209" s="404"/>
      <c r="AT209" s="404"/>
      <c r="AU209" s="404"/>
      <c r="AV209" s="404"/>
      <c r="AW209" s="404"/>
      <c r="AX209" s="404"/>
      <c r="AY209" s="404"/>
      <c r="AZ209" s="404"/>
      <c r="BA209" s="98"/>
    </row>
    <row r="210" spans="1:53" s="58" customFormat="1" ht="15" hidden="1" customHeight="1" thickBot="1" x14ac:dyDescent="0.3">
      <c r="A210" s="159"/>
      <c r="B210" s="933">
        <v>1</v>
      </c>
      <c r="C210" s="933"/>
      <c r="D210" s="933"/>
      <c r="E210" s="933"/>
      <c r="F210" s="933"/>
      <c r="G210" s="933"/>
      <c r="H210" s="933"/>
      <c r="I210" s="933"/>
      <c r="J210" s="933"/>
      <c r="K210" s="933"/>
      <c r="L210" s="933"/>
      <c r="M210" s="933"/>
      <c r="N210" s="933"/>
      <c r="O210" s="933"/>
      <c r="P210" s="933"/>
      <c r="Q210" s="933"/>
      <c r="R210" s="933"/>
      <c r="S210" s="933"/>
      <c r="T210" s="933"/>
      <c r="U210" s="933"/>
      <c r="V210" s="933"/>
      <c r="W210" s="933"/>
      <c r="X210" s="933"/>
      <c r="Y210" s="934"/>
      <c r="Z210" s="935" t="s">
        <v>75</v>
      </c>
      <c r="AA210" s="933"/>
      <c r="AB210" s="934"/>
      <c r="AC210" s="935" t="s">
        <v>9</v>
      </c>
      <c r="AD210" s="933"/>
      <c r="AE210" s="933"/>
      <c r="AF210" s="933"/>
      <c r="AG210" s="933"/>
      <c r="AH210" s="933"/>
      <c r="AI210" s="933"/>
      <c r="AJ210" s="934"/>
      <c r="AK210" s="935" t="s">
        <v>10</v>
      </c>
      <c r="AL210" s="933"/>
      <c r="AM210" s="933"/>
      <c r="AN210" s="933"/>
      <c r="AO210" s="933"/>
      <c r="AP210" s="933"/>
      <c r="AQ210" s="933"/>
      <c r="AR210" s="934"/>
      <c r="AS210" s="935" t="s">
        <v>11</v>
      </c>
      <c r="AT210" s="933"/>
      <c r="AU210" s="933"/>
      <c r="AV210" s="933"/>
      <c r="AW210" s="933"/>
      <c r="AX210" s="933"/>
      <c r="AY210" s="933"/>
      <c r="AZ210" s="933"/>
      <c r="BA210" s="161"/>
    </row>
    <row r="211" spans="1:53" s="42" customFormat="1" ht="18" hidden="1" customHeight="1" x14ac:dyDescent="0.25">
      <c r="A211" s="96"/>
      <c r="B211" s="921"/>
      <c r="C211" s="922"/>
      <c r="D211" s="922"/>
      <c r="E211" s="922"/>
      <c r="F211" s="922"/>
      <c r="G211" s="922"/>
      <c r="H211" s="922"/>
      <c r="I211" s="922"/>
      <c r="J211" s="922"/>
      <c r="K211" s="922"/>
      <c r="L211" s="922"/>
      <c r="M211" s="922"/>
      <c r="N211" s="922"/>
      <c r="O211" s="922"/>
      <c r="P211" s="922"/>
      <c r="Q211" s="922"/>
      <c r="R211" s="922"/>
      <c r="S211" s="922"/>
      <c r="T211" s="922"/>
      <c r="U211" s="922"/>
      <c r="V211" s="922"/>
      <c r="W211" s="922"/>
      <c r="X211" s="922"/>
      <c r="Y211" s="923"/>
      <c r="Z211" s="471" t="s">
        <v>27</v>
      </c>
      <c r="AA211" s="472"/>
      <c r="AB211" s="472"/>
      <c r="AC211" s="581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  <c r="AP211" s="581"/>
      <c r="AQ211" s="581"/>
      <c r="AR211" s="581"/>
      <c r="AS211" s="581"/>
      <c r="AT211" s="581"/>
      <c r="AU211" s="581"/>
      <c r="AV211" s="581"/>
      <c r="AW211" s="581"/>
      <c r="AX211" s="581"/>
      <c r="AY211" s="581"/>
      <c r="AZ211" s="582"/>
      <c r="BA211" s="96"/>
    </row>
    <row r="212" spans="1:53" s="43" customFormat="1" ht="18" hidden="1" customHeight="1" x14ac:dyDescent="0.25">
      <c r="A212" s="98"/>
      <c r="B212" s="924"/>
      <c r="C212" s="924"/>
      <c r="D212" s="924"/>
      <c r="E212" s="924"/>
      <c r="F212" s="924"/>
      <c r="G212" s="924"/>
      <c r="H212" s="924"/>
      <c r="I212" s="924"/>
      <c r="J212" s="924"/>
      <c r="K212" s="924"/>
      <c r="L212" s="924"/>
      <c r="M212" s="924"/>
      <c r="N212" s="924"/>
      <c r="O212" s="924"/>
      <c r="P212" s="924"/>
      <c r="Q212" s="924"/>
      <c r="R212" s="924"/>
      <c r="S212" s="924"/>
      <c r="T212" s="924"/>
      <c r="U212" s="924"/>
      <c r="V212" s="924"/>
      <c r="W212" s="924"/>
      <c r="X212" s="924"/>
      <c r="Y212" s="924"/>
      <c r="Z212" s="457" t="s">
        <v>28</v>
      </c>
      <c r="AA212" s="458"/>
      <c r="AB212" s="459"/>
      <c r="AC212" s="456"/>
      <c r="AD212" s="456"/>
      <c r="AE212" s="456"/>
      <c r="AF212" s="456"/>
      <c r="AG212" s="456"/>
      <c r="AH212" s="456"/>
      <c r="AI212" s="456"/>
      <c r="AJ212" s="456"/>
      <c r="AK212" s="456"/>
      <c r="AL212" s="456"/>
      <c r="AM212" s="456"/>
      <c r="AN212" s="456"/>
      <c r="AO212" s="456"/>
      <c r="AP212" s="456"/>
      <c r="AQ212" s="456"/>
      <c r="AR212" s="456"/>
      <c r="AS212" s="456"/>
      <c r="AT212" s="456"/>
      <c r="AU212" s="456"/>
      <c r="AV212" s="456"/>
      <c r="AW212" s="456"/>
      <c r="AX212" s="456"/>
      <c r="AY212" s="456"/>
      <c r="AZ212" s="588"/>
      <c r="BA212" s="98"/>
    </row>
    <row r="213" spans="1:53" s="43" customFormat="1" ht="18" hidden="1" customHeight="1" x14ac:dyDescent="0.25">
      <c r="A213" s="98"/>
      <c r="B213" s="925"/>
      <c r="C213" s="926"/>
      <c r="D213" s="926"/>
      <c r="E213" s="926"/>
      <c r="F213" s="926"/>
      <c r="G213" s="926"/>
      <c r="H213" s="926"/>
      <c r="I213" s="926"/>
      <c r="J213" s="926"/>
      <c r="K213" s="926"/>
      <c r="L213" s="926"/>
      <c r="M213" s="926"/>
      <c r="N213" s="926"/>
      <c r="O213" s="926"/>
      <c r="P213" s="926"/>
      <c r="Q213" s="926"/>
      <c r="R213" s="926"/>
      <c r="S213" s="926"/>
      <c r="T213" s="926"/>
      <c r="U213" s="926"/>
      <c r="V213" s="926"/>
      <c r="W213" s="926"/>
      <c r="X213" s="926"/>
      <c r="Y213" s="927"/>
      <c r="Z213" s="417" t="s">
        <v>29</v>
      </c>
      <c r="AA213" s="418"/>
      <c r="AB213" s="419"/>
      <c r="AC213" s="456"/>
      <c r="AD213" s="456"/>
      <c r="AE213" s="456"/>
      <c r="AF213" s="456"/>
      <c r="AG213" s="456"/>
      <c r="AH213" s="456"/>
      <c r="AI213" s="456"/>
      <c r="AJ213" s="456"/>
      <c r="AK213" s="456"/>
      <c r="AL213" s="456"/>
      <c r="AM213" s="456"/>
      <c r="AN213" s="456"/>
      <c r="AO213" s="456"/>
      <c r="AP213" s="456"/>
      <c r="AQ213" s="456"/>
      <c r="AR213" s="456"/>
      <c r="AS213" s="456"/>
      <c r="AT213" s="456"/>
      <c r="AU213" s="456"/>
      <c r="AV213" s="456"/>
      <c r="AW213" s="456"/>
      <c r="AX213" s="456"/>
      <c r="AY213" s="456"/>
      <c r="AZ213" s="588"/>
      <c r="BA213" s="98"/>
    </row>
    <row r="214" spans="1:53" s="43" customFormat="1" ht="18" hidden="1" customHeight="1" thickBot="1" x14ac:dyDescent="0.3">
      <c r="A214" s="98"/>
      <c r="B214" s="420" t="s">
        <v>58</v>
      </c>
      <c r="C214" s="421"/>
      <c r="D214" s="421"/>
      <c r="E214" s="421"/>
      <c r="F214" s="421"/>
      <c r="G214" s="421"/>
      <c r="H214" s="421"/>
      <c r="I214" s="421"/>
      <c r="J214" s="421"/>
      <c r="K214" s="421"/>
      <c r="L214" s="421"/>
      <c r="M214" s="421"/>
      <c r="N214" s="421"/>
      <c r="O214" s="421"/>
      <c r="P214" s="421"/>
      <c r="Q214" s="421"/>
      <c r="R214" s="421"/>
      <c r="S214" s="421"/>
      <c r="T214" s="421"/>
      <c r="U214" s="421"/>
      <c r="V214" s="421"/>
      <c r="W214" s="421"/>
      <c r="X214" s="421"/>
      <c r="Y214" s="422"/>
      <c r="Z214" s="448" t="s">
        <v>244</v>
      </c>
      <c r="AA214" s="449"/>
      <c r="AB214" s="450"/>
      <c r="AC214" s="574"/>
      <c r="AD214" s="574"/>
      <c r="AE214" s="574"/>
      <c r="AF214" s="574"/>
      <c r="AG214" s="574"/>
      <c r="AH214" s="574"/>
      <c r="AI214" s="574"/>
      <c r="AJ214" s="574"/>
      <c r="AK214" s="574"/>
      <c r="AL214" s="574"/>
      <c r="AM214" s="574"/>
      <c r="AN214" s="574"/>
      <c r="AO214" s="574"/>
      <c r="AP214" s="574"/>
      <c r="AQ214" s="574"/>
      <c r="AR214" s="574"/>
      <c r="AS214" s="574"/>
      <c r="AT214" s="574"/>
      <c r="AU214" s="574"/>
      <c r="AV214" s="574"/>
      <c r="AW214" s="574"/>
      <c r="AX214" s="574"/>
      <c r="AY214" s="574"/>
      <c r="AZ214" s="575"/>
      <c r="BA214" s="98"/>
    </row>
    <row r="215" spans="1:53" s="43" customFormat="1" ht="15" hidden="1" customHeight="1" x14ac:dyDescent="0.25">
      <c r="A215" s="9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8"/>
      <c r="T215" s="108"/>
      <c r="U215" s="251"/>
      <c r="V215" s="251"/>
      <c r="W215" s="251"/>
      <c r="X215" s="251"/>
      <c r="Y215" s="251"/>
      <c r="Z215" s="251"/>
      <c r="AA215" s="251"/>
      <c r="AB215" s="251"/>
      <c r="AC215" s="110"/>
      <c r="AD215" s="110"/>
      <c r="AE215" s="110"/>
      <c r="AF215" s="110"/>
      <c r="AG215" s="110"/>
      <c r="AH215" s="110"/>
      <c r="AI215" s="110"/>
      <c r="AJ215" s="110"/>
      <c r="AK215" s="291"/>
      <c r="AL215" s="291"/>
      <c r="AM215" s="291"/>
      <c r="AN215" s="291"/>
      <c r="AO215" s="291"/>
      <c r="AP215" s="291"/>
      <c r="AQ215" s="291"/>
      <c r="AR215" s="291"/>
      <c r="AS215" s="291"/>
      <c r="AT215" s="291"/>
      <c r="AU215" s="291"/>
      <c r="AV215" s="291"/>
      <c r="AW215" s="291"/>
      <c r="AX215" s="291"/>
      <c r="AY215" s="291"/>
      <c r="AZ215" s="291"/>
      <c r="BA215" s="98"/>
    </row>
    <row r="216" spans="1:53" s="43" customFormat="1" ht="15" hidden="1" customHeight="1" x14ac:dyDescent="0.25">
      <c r="A216" s="98"/>
      <c r="B216" s="899" t="s">
        <v>537</v>
      </c>
      <c r="C216" s="899"/>
      <c r="D216" s="899"/>
      <c r="E216" s="899"/>
      <c r="F216" s="899"/>
      <c r="G216" s="899"/>
      <c r="H216" s="899"/>
      <c r="I216" s="899"/>
      <c r="J216" s="899"/>
      <c r="K216" s="899"/>
      <c r="L216" s="899"/>
      <c r="M216" s="899"/>
      <c r="N216" s="899"/>
      <c r="O216" s="899"/>
      <c r="P216" s="899"/>
      <c r="Q216" s="899"/>
      <c r="R216" s="899"/>
      <c r="S216" s="899"/>
      <c r="T216" s="899"/>
      <c r="U216" s="899"/>
      <c r="V216" s="899"/>
      <c r="W216" s="899"/>
      <c r="X216" s="899"/>
      <c r="Y216" s="899"/>
      <c r="Z216" s="899"/>
      <c r="AA216" s="899"/>
      <c r="AB216" s="899"/>
      <c r="AC216" s="899"/>
      <c r="AD216" s="899"/>
      <c r="AE216" s="899"/>
      <c r="AF216" s="899"/>
      <c r="AG216" s="899"/>
      <c r="AH216" s="899"/>
      <c r="AI216" s="899"/>
      <c r="AJ216" s="899"/>
      <c r="AK216" s="899"/>
      <c r="AL216" s="899"/>
      <c r="AM216" s="899"/>
      <c r="AN216" s="899"/>
      <c r="AO216" s="899"/>
      <c r="AP216" s="899"/>
      <c r="AQ216" s="899"/>
      <c r="AR216" s="899"/>
      <c r="AS216" s="899"/>
      <c r="AT216" s="899"/>
      <c r="AU216" s="899"/>
      <c r="AV216" s="899"/>
      <c r="AW216" s="899"/>
      <c r="AX216" s="899"/>
      <c r="AY216" s="899"/>
      <c r="AZ216" s="899"/>
      <c r="BA216" s="98"/>
    </row>
    <row r="217" spans="1:53" s="43" customFormat="1" ht="9" hidden="1" customHeight="1" x14ac:dyDescent="0.25">
      <c r="A217" s="98"/>
      <c r="B217" s="90"/>
      <c r="C217" s="169"/>
      <c r="D217" s="169"/>
      <c r="E217" s="169"/>
      <c r="F217" s="169"/>
      <c r="G217" s="169"/>
      <c r="H217" s="169"/>
      <c r="I217" s="253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253"/>
      <c r="AA217" s="253"/>
      <c r="AB217" s="74"/>
      <c r="AC217" s="74"/>
      <c r="AD217" s="74"/>
      <c r="AE217" s="74"/>
      <c r="AF217" s="74"/>
      <c r="AG217" s="74"/>
      <c r="AH217" s="74"/>
      <c r="AI217" s="72"/>
      <c r="AJ217" s="72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98"/>
    </row>
    <row r="218" spans="1:53" s="43" customFormat="1" ht="34.5" hidden="1" customHeight="1" x14ac:dyDescent="0.25">
      <c r="A218" s="98"/>
      <c r="B218" s="345" t="s">
        <v>3</v>
      </c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477" t="s">
        <v>4</v>
      </c>
      <c r="P218" s="499"/>
      <c r="Q218" s="343" t="s">
        <v>73</v>
      </c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5"/>
      <c r="AC218" s="343" t="s">
        <v>116</v>
      </c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5"/>
      <c r="AO218" s="343" t="s">
        <v>117</v>
      </c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98"/>
    </row>
    <row r="219" spans="1:53" s="43" customFormat="1" ht="48.75" hidden="1" customHeight="1" x14ac:dyDescent="0.25">
      <c r="A219" s="98"/>
      <c r="B219" s="345"/>
      <c r="C219" s="353"/>
      <c r="D219" s="353"/>
      <c r="E219" s="353"/>
      <c r="F219" s="353"/>
      <c r="G219" s="353"/>
      <c r="H219" s="353"/>
      <c r="I219" s="353"/>
      <c r="J219" s="353"/>
      <c r="K219" s="353"/>
      <c r="L219" s="353"/>
      <c r="M219" s="353"/>
      <c r="N219" s="353"/>
      <c r="O219" s="498"/>
      <c r="P219" s="501"/>
      <c r="Q219" s="343" t="s">
        <v>346</v>
      </c>
      <c r="R219" s="344"/>
      <c r="S219" s="344"/>
      <c r="T219" s="345"/>
      <c r="U219" s="343" t="s">
        <v>345</v>
      </c>
      <c r="V219" s="344"/>
      <c r="W219" s="344"/>
      <c r="X219" s="345"/>
      <c r="Y219" s="343" t="s">
        <v>329</v>
      </c>
      <c r="Z219" s="344"/>
      <c r="AA219" s="344"/>
      <c r="AB219" s="345"/>
      <c r="AC219" s="343" t="s">
        <v>346</v>
      </c>
      <c r="AD219" s="344"/>
      <c r="AE219" s="344"/>
      <c r="AF219" s="345"/>
      <c r="AG219" s="343" t="s">
        <v>345</v>
      </c>
      <c r="AH219" s="344"/>
      <c r="AI219" s="344"/>
      <c r="AJ219" s="345"/>
      <c r="AK219" s="343" t="s">
        <v>329</v>
      </c>
      <c r="AL219" s="344"/>
      <c r="AM219" s="344"/>
      <c r="AN219" s="345"/>
      <c r="AO219" s="343" t="s">
        <v>346</v>
      </c>
      <c r="AP219" s="344"/>
      <c r="AQ219" s="344"/>
      <c r="AR219" s="345"/>
      <c r="AS219" s="343" t="s">
        <v>345</v>
      </c>
      <c r="AT219" s="344"/>
      <c r="AU219" s="344"/>
      <c r="AV219" s="345"/>
      <c r="AW219" s="343" t="s">
        <v>329</v>
      </c>
      <c r="AX219" s="344"/>
      <c r="AY219" s="344"/>
      <c r="AZ219" s="344"/>
      <c r="BA219" s="98"/>
    </row>
    <row r="220" spans="1:53" s="43" customFormat="1" ht="15" hidden="1" customHeight="1" thickBot="1" x14ac:dyDescent="0.3">
      <c r="A220" s="98"/>
      <c r="B220" s="504">
        <v>1</v>
      </c>
      <c r="C220" s="918"/>
      <c r="D220" s="918"/>
      <c r="E220" s="918"/>
      <c r="F220" s="918"/>
      <c r="G220" s="918"/>
      <c r="H220" s="918"/>
      <c r="I220" s="918"/>
      <c r="J220" s="918"/>
      <c r="K220" s="918"/>
      <c r="L220" s="918"/>
      <c r="M220" s="918"/>
      <c r="N220" s="918"/>
      <c r="O220" s="919">
        <v>2</v>
      </c>
      <c r="P220" s="920"/>
      <c r="Q220" s="476">
        <v>3</v>
      </c>
      <c r="R220" s="477"/>
      <c r="S220" s="477"/>
      <c r="T220" s="499"/>
      <c r="U220" s="476">
        <v>4</v>
      </c>
      <c r="V220" s="477"/>
      <c r="W220" s="477"/>
      <c r="X220" s="499"/>
      <c r="Y220" s="476">
        <v>5</v>
      </c>
      <c r="Z220" s="477"/>
      <c r="AA220" s="477"/>
      <c r="AB220" s="499"/>
      <c r="AC220" s="476">
        <v>6</v>
      </c>
      <c r="AD220" s="477"/>
      <c r="AE220" s="477"/>
      <c r="AF220" s="499"/>
      <c r="AG220" s="476">
        <v>7</v>
      </c>
      <c r="AH220" s="477"/>
      <c r="AI220" s="477"/>
      <c r="AJ220" s="499"/>
      <c r="AK220" s="476">
        <v>8</v>
      </c>
      <c r="AL220" s="477"/>
      <c r="AM220" s="477"/>
      <c r="AN220" s="499"/>
      <c r="AO220" s="476">
        <v>9</v>
      </c>
      <c r="AP220" s="477"/>
      <c r="AQ220" s="477"/>
      <c r="AR220" s="499"/>
      <c r="AS220" s="476">
        <v>10</v>
      </c>
      <c r="AT220" s="477"/>
      <c r="AU220" s="477"/>
      <c r="AV220" s="499"/>
      <c r="AW220" s="476">
        <v>11</v>
      </c>
      <c r="AX220" s="477"/>
      <c r="AY220" s="477"/>
      <c r="AZ220" s="477"/>
      <c r="BA220" s="98"/>
    </row>
    <row r="221" spans="1:53" s="43" customFormat="1" ht="15" hidden="1" customHeight="1" x14ac:dyDescent="0.25">
      <c r="A221" s="98"/>
      <c r="B221" s="903" t="s">
        <v>314</v>
      </c>
      <c r="C221" s="904"/>
      <c r="D221" s="904"/>
      <c r="E221" s="904"/>
      <c r="F221" s="904"/>
      <c r="G221" s="904"/>
      <c r="H221" s="904"/>
      <c r="I221" s="904"/>
      <c r="J221" s="904"/>
      <c r="K221" s="904"/>
      <c r="L221" s="904"/>
      <c r="M221" s="904"/>
      <c r="N221" s="905"/>
      <c r="O221" s="906" t="s">
        <v>221</v>
      </c>
      <c r="P221" s="907"/>
      <c r="Q221" s="908" t="s">
        <v>30</v>
      </c>
      <c r="R221" s="909"/>
      <c r="S221" s="909"/>
      <c r="T221" s="910"/>
      <c r="U221" s="908" t="s">
        <v>30</v>
      </c>
      <c r="V221" s="909"/>
      <c r="W221" s="909"/>
      <c r="X221" s="910"/>
      <c r="Y221" s="908"/>
      <c r="Z221" s="909"/>
      <c r="AA221" s="909"/>
      <c r="AB221" s="910"/>
      <c r="AC221" s="908" t="s">
        <v>30</v>
      </c>
      <c r="AD221" s="909"/>
      <c r="AE221" s="909"/>
      <c r="AF221" s="910"/>
      <c r="AG221" s="908" t="s">
        <v>30</v>
      </c>
      <c r="AH221" s="909"/>
      <c r="AI221" s="909"/>
      <c r="AJ221" s="910"/>
      <c r="AK221" s="908"/>
      <c r="AL221" s="909"/>
      <c r="AM221" s="909"/>
      <c r="AN221" s="910"/>
      <c r="AO221" s="908" t="s">
        <v>30</v>
      </c>
      <c r="AP221" s="909"/>
      <c r="AQ221" s="909"/>
      <c r="AR221" s="910"/>
      <c r="AS221" s="908" t="s">
        <v>30</v>
      </c>
      <c r="AT221" s="909"/>
      <c r="AU221" s="909"/>
      <c r="AV221" s="910"/>
      <c r="AW221" s="340"/>
      <c r="AX221" s="341"/>
      <c r="AY221" s="341"/>
      <c r="AZ221" s="352"/>
      <c r="BA221" s="98"/>
    </row>
    <row r="222" spans="1:53" s="43" customFormat="1" ht="33" hidden="1" customHeight="1" x14ac:dyDescent="0.25">
      <c r="A222" s="98"/>
      <c r="B222" s="911" t="s">
        <v>7</v>
      </c>
      <c r="C222" s="911"/>
      <c r="D222" s="911"/>
      <c r="E222" s="911"/>
      <c r="F222" s="911"/>
      <c r="G222" s="911"/>
      <c r="H222" s="911"/>
      <c r="I222" s="911"/>
      <c r="J222" s="911"/>
      <c r="K222" s="911"/>
      <c r="L222" s="911"/>
      <c r="M222" s="911"/>
      <c r="N222" s="912"/>
      <c r="O222" s="913" t="s">
        <v>277</v>
      </c>
      <c r="P222" s="914"/>
      <c r="Q222" s="915"/>
      <c r="R222" s="916"/>
      <c r="S222" s="916"/>
      <c r="T222" s="917"/>
      <c r="U222" s="915"/>
      <c r="V222" s="916"/>
      <c r="W222" s="916"/>
      <c r="X222" s="917"/>
      <c r="Y222" s="915"/>
      <c r="Z222" s="916"/>
      <c r="AA222" s="916"/>
      <c r="AB222" s="917"/>
      <c r="AC222" s="915"/>
      <c r="AD222" s="916"/>
      <c r="AE222" s="916"/>
      <c r="AF222" s="917"/>
      <c r="AG222" s="915"/>
      <c r="AH222" s="916"/>
      <c r="AI222" s="916"/>
      <c r="AJ222" s="917"/>
      <c r="AK222" s="915"/>
      <c r="AL222" s="916"/>
      <c r="AM222" s="916"/>
      <c r="AN222" s="917"/>
      <c r="AO222" s="915"/>
      <c r="AP222" s="916"/>
      <c r="AQ222" s="916"/>
      <c r="AR222" s="917"/>
      <c r="AS222" s="915"/>
      <c r="AT222" s="916"/>
      <c r="AU222" s="916"/>
      <c r="AV222" s="917"/>
      <c r="AW222" s="343"/>
      <c r="AX222" s="344"/>
      <c r="AY222" s="344"/>
      <c r="AZ222" s="346"/>
      <c r="BA222" s="98"/>
    </row>
    <row r="223" spans="1:53" s="43" customFormat="1" ht="15" hidden="1" customHeight="1" thickBot="1" x14ac:dyDescent="0.3">
      <c r="A223" s="98"/>
      <c r="B223" s="896" t="s">
        <v>114</v>
      </c>
      <c r="C223" s="896"/>
      <c r="D223" s="896"/>
      <c r="E223" s="896"/>
      <c r="F223" s="896"/>
      <c r="G223" s="896"/>
      <c r="H223" s="896"/>
      <c r="I223" s="896"/>
      <c r="J223" s="896"/>
      <c r="K223" s="896"/>
      <c r="L223" s="896"/>
      <c r="M223" s="896"/>
      <c r="N223" s="896"/>
      <c r="O223" s="897">
        <v>9000</v>
      </c>
      <c r="P223" s="898"/>
      <c r="Q223" s="430" t="s">
        <v>30</v>
      </c>
      <c r="R223" s="431"/>
      <c r="S223" s="431"/>
      <c r="T223" s="432"/>
      <c r="U223" s="430" t="s">
        <v>30</v>
      </c>
      <c r="V223" s="431"/>
      <c r="W223" s="431"/>
      <c r="X223" s="432"/>
      <c r="Y223" s="430"/>
      <c r="Z223" s="431"/>
      <c r="AA223" s="431"/>
      <c r="AB223" s="432"/>
      <c r="AC223" s="430" t="s">
        <v>30</v>
      </c>
      <c r="AD223" s="431"/>
      <c r="AE223" s="431"/>
      <c r="AF223" s="432"/>
      <c r="AG223" s="430" t="s">
        <v>30</v>
      </c>
      <c r="AH223" s="431"/>
      <c r="AI223" s="431"/>
      <c r="AJ223" s="432"/>
      <c r="AK223" s="430"/>
      <c r="AL223" s="431"/>
      <c r="AM223" s="431"/>
      <c r="AN223" s="432"/>
      <c r="AO223" s="430" t="s">
        <v>30</v>
      </c>
      <c r="AP223" s="431"/>
      <c r="AQ223" s="431"/>
      <c r="AR223" s="432"/>
      <c r="AS223" s="430" t="s">
        <v>30</v>
      </c>
      <c r="AT223" s="431"/>
      <c r="AU223" s="431"/>
      <c r="AV223" s="432"/>
      <c r="AW223" s="900"/>
      <c r="AX223" s="901"/>
      <c r="AY223" s="901"/>
      <c r="AZ223" s="902"/>
      <c r="BA223" s="98"/>
    </row>
    <row r="224" spans="1:53" s="43" customFormat="1" ht="15" hidden="1" customHeight="1" x14ac:dyDescent="0.25">
      <c r="A224" s="9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8"/>
      <c r="T224" s="108"/>
      <c r="U224" s="251"/>
      <c r="V224" s="251"/>
      <c r="W224" s="251"/>
      <c r="X224" s="251"/>
      <c r="Y224" s="251"/>
      <c r="Z224" s="251"/>
      <c r="AA224" s="251"/>
      <c r="AB224" s="251"/>
      <c r="AC224" s="110"/>
      <c r="AD224" s="110"/>
      <c r="AE224" s="110"/>
      <c r="AF224" s="110"/>
      <c r="AG224" s="110"/>
      <c r="AH224" s="110"/>
      <c r="AI224" s="110"/>
      <c r="AJ224" s="110"/>
      <c r="AK224" s="291"/>
      <c r="AL224" s="291"/>
      <c r="AM224" s="291"/>
      <c r="AN224" s="291"/>
      <c r="AO224" s="291"/>
      <c r="AP224" s="291"/>
      <c r="AQ224" s="291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98"/>
    </row>
    <row r="225" spans="1:53" s="43" customFormat="1" ht="15" hidden="1" customHeight="1" x14ac:dyDescent="0.25">
      <c r="A225" s="9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8"/>
      <c r="T225" s="108"/>
      <c r="U225" s="251"/>
      <c r="V225" s="251"/>
      <c r="W225" s="251"/>
      <c r="X225" s="251"/>
      <c r="Y225" s="251"/>
      <c r="Z225" s="251"/>
      <c r="AA225" s="251"/>
      <c r="AB225" s="251"/>
      <c r="AC225" s="110"/>
      <c r="AD225" s="110"/>
      <c r="AE225" s="110"/>
      <c r="AF225" s="110"/>
      <c r="AG225" s="110"/>
      <c r="AH225" s="110"/>
      <c r="AI225" s="110"/>
      <c r="AJ225" s="110"/>
      <c r="AK225" s="291"/>
      <c r="AL225" s="291"/>
      <c r="AM225" s="291"/>
      <c r="AN225" s="291"/>
      <c r="AO225" s="291"/>
      <c r="AP225" s="291"/>
      <c r="AQ225" s="291"/>
      <c r="AR225" s="291"/>
      <c r="AS225" s="291"/>
      <c r="AT225" s="291"/>
      <c r="AU225" s="291"/>
      <c r="AV225" s="291"/>
      <c r="AW225" s="291"/>
      <c r="AX225" s="291"/>
      <c r="AY225" s="291"/>
      <c r="AZ225" s="291"/>
      <c r="BA225" s="98"/>
    </row>
    <row r="226" spans="1:53" s="43" customFormat="1" ht="15" hidden="1" customHeight="1" x14ac:dyDescent="0.25">
      <c r="A226" s="9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8"/>
      <c r="T226" s="108"/>
      <c r="U226" s="251"/>
      <c r="V226" s="251"/>
      <c r="W226" s="251"/>
      <c r="X226" s="251"/>
      <c r="Y226" s="251"/>
      <c r="Z226" s="251"/>
      <c r="AA226" s="251"/>
      <c r="AB226" s="251"/>
      <c r="AC226" s="110"/>
      <c r="AD226" s="110"/>
      <c r="AE226" s="110"/>
      <c r="AF226" s="110"/>
      <c r="AG226" s="110"/>
      <c r="AH226" s="110"/>
      <c r="AI226" s="110"/>
      <c r="AJ226" s="110"/>
      <c r="AK226" s="291"/>
      <c r="AL226" s="291"/>
      <c r="AM226" s="291"/>
      <c r="AN226" s="291"/>
      <c r="AO226" s="291"/>
      <c r="AP226" s="291"/>
      <c r="AQ226" s="291"/>
      <c r="AR226" s="291"/>
      <c r="AS226" s="291"/>
      <c r="AT226" s="291"/>
      <c r="AU226" s="291"/>
      <c r="AV226" s="291"/>
      <c r="AW226" s="291"/>
      <c r="AX226" s="291"/>
      <c r="AY226" s="291"/>
      <c r="AZ226" s="291"/>
      <c r="BA226" s="98"/>
    </row>
    <row r="227" spans="1:53" s="43" customFormat="1" ht="15" customHeight="1" x14ac:dyDescent="0.25">
      <c r="A227" s="9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8"/>
      <c r="T227" s="108"/>
      <c r="U227" s="251"/>
      <c r="V227" s="251"/>
      <c r="W227" s="251"/>
      <c r="X227" s="251"/>
      <c r="Y227" s="251"/>
      <c r="Z227" s="251"/>
      <c r="AA227" s="251"/>
      <c r="AB227" s="251"/>
      <c r="AC227" s="110"/>
      <c r="AD227" s="110"/>
      <c r="AE227" s="110"/>
      <c r="AF227" s="110"/>
      <c r="AG227" s="110"/>
      <c r="AH227" s="110"/>
      <c r="AI227" s="110"/>
      <c r="AJ227" s="110"/>
      <c r="AK227" s="291"/>
      <c r="AL227" s="291"/>
      <c r="AM227" s="291"/>
      <c r="AN227" s="291"/>
      <c r="AO227" s="291"/>
      <c r="AP227" s="291"/>
      <c r="AQ227" s="291"/>
      <c r="AR227" s="291"/>
      <c r="AS227" s="291"/>
      <c r="AT227" s="291"/>
      <c r="AU227" s="291"/>
      <c r="AV227" s="291"/>
      <c r="AW227" s="291"/>
      <c r="AX227" s="291"/>
      <c r="AY227" s="291"/>
      <c r="AZ227" s="291"/>
      <c r="BA227" s="98"/>
    </row>
    <row r="228" spans="1:53" s="48" customFormat="1" ht="18" customHeight="1" x14ac:dyDescent="0.25">
      <c r="A228" s="98"/>
      <c r="B228" s="302"/>
      <c r="C228" s="829" t="s">
        <v>62</v>
      </c>
      <c r="D228" s="829"/>
      <c r="E228" s="829"/>
      <c r="F228" s="829"/>
      <c r="G228" s="829"/>
      <c r="H228" s="829"/>
      <c r="I228" s="302"/>
      <c r="J228" s="680" t="s">
        <v>599</v>
      </c>
      <c r="K228" s="680"/>
      <c r="L228" s="680"/>
      <c r="M228" s="680"/>
      <c r="N228" s="680"/>
      <c r="O228" s="680"/>
      <c r="P228" s="680"/>
      <c r="Q228" s="680"/>
      <c r="R228" s="680"/>
      <c r="S228" s="680"/>
      <c r="T228" s="680"/>
      <c r="U228" s="680"/>
      <c r="V228" s="680"/>
      <c r="W228" s="680"/>
      <c r="X228" s="680"/>
      <c r="Y228" s="680"/>
      <c r="Z228" s="302"/>
      <c r="AA228" s="302"/>
      <c r="AB228" s="680"/>
      <c r="AC228" s="680"/>
      <c r="AD228" s="680"/>
      <c r="AE228" s="680"/>
      <c r="AF228" s="680"/>
      <c r="AG228" s="680"/>
      <c r="AH228" s="680"/>
      <c r="AI228" s="98"/>
      <c r="AJ228" s="98"/>
      <c r="AK228" s="680" t="s">
        <v>601</v>
      </c>
      <c r="AL228" s="680"/>
      <c r="AM228" s="680"/>
      <c r="AN228" s="680"/>
      <c r="AO228" s="680"/>
      <c r="AP228" s="680"/>
      <c r="AQ228" s="680"/>
      <c r="AR228" s="680"/>
      <c r="AS228" s="680"/>
      <c r="AT228" s="680"/>
      <c r="AU228" s="680"/>
      <c r="AV228" s="680"/>
      <c r="AW228" s="680"/>
      <c r="AX228" s="680"/>
      <c r="AY228" s="680"/>
      <c r="AZ228" s="680"/>
      <c r="BA228" s="129"/>
    </row>
    <row r="229" spans="1:53" s="48" customFormat="1" ht="18" customHeight="1" x14ac:dyDescent="0.25">
      <c r="A229" s="98"/>
      <c r="B229" s="302"/>
      <c r="C229" s="829" t="s">
        <v>63</v>
      </c>
      <c r="D229" s="829"/>
      <c r="E229" s="829"/>
      <c r="F229" s="829"/>
      <c r="G229" s="829"/>
      <c r="H229" s="829"/>
      <c r="I229" s="302"/>
      <c r="J229" s="826" t="s">
        <v>64</v>
      </c>
      <c r="K229" s="826"/>
      <c r="L229" s="826"/>
      <c r="M229" s="826"/>
      <c r="N229" s="826"/>
      <c r="O229" s="826"/>
      <c r="P229" s="826"/>
      <c r="Q229" s="826"/>
      <c r="R229" s="826"/>
      <c r="S229" s="826"/>
      <c r="T229" s="826"/>
      <c r="U229" s="826"/>
      <c r="V229" s="826"/>
      <c r="W229" s="826"/>
      <c r="X229" s="826"/>
      <c r="Y229" s="826"/>
      <c r="Z229" s="127"/>
      <c r="AA229" s="127"/>
      <c r="AB229" s="826" t="s">
        <v>65</v>
      </c>
      <c r="AC229" s="826"/>
      <c r="AD229" s="826"/>
      <c r="AE229" s="826"/>
      <c r="AF229" s="826"/>
      <c r="AG229" s="826"/>
      <c r="AH229" s="826"/>
      <c r="AI229" s="128"/>
      <c r="AJ229" s="128"/>
      <c r="AK229" s="826" t="s">
        <v>66</v>
      </c>
      <c r="AL229" s="826"/>
      <c r="AM229" s="826"/>
      <c r="AN229" s="826"/>
      <c r="AO229" s="826"/>
      <c r="AP229" s="826"/>
      <c r="AQ229" s="826"/>
      <c r="AR229" s="826"/>
      <c r="AS229" s="826"/>
      <c r="AT229" s="826"/>
      <c r="AU229" s="826"/>
      <c r="AV229" s="826"/>
      <c r="AW229" s="826"/>
      <c r="AX229" s="826"/>
      <c r="AY229" s="826"/>
      <c r="AZ229" s="826"/>
      <c r="BA229" s="129"/>
    </row>
    <row r="230" spans="1:53" s="48" customFormat="1" ht="18" customHeight="1" x14ac:dyDescent="0.25">
      <c r="A230" s="98"/>
      <c r="B230" s="302"/>
      <c r="C230" s="302"/>
      <c r="D230" s="302"/>
      <c r="E230" s="302"/>
      <c r="F230" s="302"/>
      <c r="G230" s="302"/>
      <c r="H230" s="302"/>
      <c r="I230" s="302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8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9"/>
    </row>
    <row r="231" spans="1:53" s="48" customFormat="1" ht="18" customHeight="1" x14ac:dyDescent="0.25">
      <c r="A231" s="129"/>
      <c r="B231" s="302"/>
      <c r="C231" s="829" t="s">
        <v>67</v>
      </c>
      <c r="D231" s="829"/>
      <c r="E231" s="829"/>
      <c r="F231" s="829"/>
      <c r="G231" s="829"/>
      <c r="H231" s="829"/>
      <c r="I231" s="302"/>
      <c r="J231" s="830" t="s">
        <v>600</v>
      </c>
      <c r="K231" s="830"/>
      <c r="L231" s="830"/>
      <c r="M231" s="830"/>
      <c r="N231" s="830"/>
      <c r="O231" s="830"/>
      <c r="P231" s="830"/>
      <c r="Q231" s="830"/>
      <c r="R231" s="830"/>
      <c r="S231" s="830"/>
      <c r="T231" s="830"/>
      <c r="U231" s="830"/>
      <c r="V231" s="830"/>
      <c r="W231" s="830"/>
      <c r="X231" s="830"/>
      <c r="Y231" s="830"/>
      <c r="Z231" s="127"/>
      <c r="AA231" s="127"/>
      <c r="AB231" s="830" t="s">
        <v>602</v>
      </c>
      <c r="AC231" s="830"/>
      <c r="AD231" s="830"/>
      <c r="AE231" s="830"/>
      <c r="AF231" s="830"/>
      <c r="AG231" s="830"/>
      <c r="AH231" s="830"/>
      <c r="AI231" s="830"/>
      <c r="AJ231" s="830"/>
      <c r="AK231" s="830"/>
      <c r="AL231" s="830"/>
      <c r="AM231" s="830"/>
      <c r="AN231" s="830"/>
      <c r="AO231" s="128"/>
      <c r="AP231" s="128"/>
      <c r="AQ231" s="831" t="s">
        <v>603</v>
      </c>
      <c r="AR231" s="831"/>
      <c r="AS231" s="831"/>
      <c r="AT231" s="831"/>
      <c r="AU231" s="831"/>
      <c r="AV231" s="831"/>
      <c r="AW231" s="831"/>
      <c r="AX231" s="831"/>
      <c r="AY231" s="831"/>
      <c r="AZ231" s="831"/>
      <c r="BA231" s="129"/>
    </row>
    <row r="232" spans="1:53" s="48" customFormat="1" ht="18" customHeight="1" x14ac:dyDescent="0.25">
      <c r="A232" s="129"/>
      <c r="B232" s="302"/>
      <c r="C232" s="825"/>
      <c r="D232" s="825"/>
      <c r="E232" s="825"/>
      <c r="F232" s="825"/>
      <c r="G232" s="825"/>
      <c r="H232" s="825"/>
      <c r="I232" s="302"/>
      <c r="J232" s="826" t="s">
        <v>64</v>
      </c>
      <c r="K232" s="826"/>
      <c r="L232" s="826"/>
      <c r="M232" s="826"/>
      <c r="N232" s="826"/>
      <c r="O232" s="826"/>
      <c r="P232" s="826"/>
      <c r="Q232" s="826"/>
      <c r="R232" s="826"/>
      <c r="S232" s="826"/>
      <c r="T232" s="826"/>
      <c r="U232" s="826"/>
      <c r="V232" s="826"/>
      <c r="W232" s="826"/>
      <c r="X232" s="826"/>
      <c r="Y232" s="826"/>
      <c r="Z232" s="127"/>
      <c r="AA232" s="127"/>
      <c r="AB232" s="826" t="s">
        <v>68</v>
      </c>
      <c r="AC232" s="826"/>
      <c r="AD232" s="826"/>
      <c r="AE232" s="826"/>
      <c r="AF232" s="826"/>
      <c r="AG232" s="826"/>
      <c r="AH232" s="826"/>
      <c r="AI232" s="826"/>
      <c r="AJ232" s="826"/>
      <c r="AK232" s="826"/>
      <c r="AL232" s="826"/>
      <c r="AM232" s="826"/>
      <c r="AN232" s="826"/>
      <c r="AO232" s="128"/>
      <c r="AP232" s="128"/>
      <c r="AQ232" s="826" t="s">
        <v>69</v>
      </c>
      <c r="AR232" s="826"/>
      <c r="AS232" s="826"/>
      <c r="AT232" s="826"/>
      <c r="AU232" s="826"/>
      <c r="AV232" s="826"/>
      <c r="AW232" s="826"/>
      <c r="AX232" s="826"/>
      <c r="AY232" s="826"/>
      <c r="AZ232" s="826"/>
      <c r="BA232" s="129"/>
    </row>
    <row r="233" spans="1:53" s="48" customFormat="1" ht="18" customHeight="1" x14ac:dyDescent="0.25">
      <c r="A233" s="129"/>
      <c r="B233" s="302"/>
      <c r="C233" s="302"/>
      <c r="D233" s="302"/>
      <c r="E233" s="302"/>
      <c r="F233" s="302"/>
      <c r="G233" s="302"/>
      <c r="H233" s="302"/>
      <c r="I233" s="302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302"/>
      <c r="AA233" s="302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98"/>
      <c r="AP233" s="98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29"/>
    </row>
    <row r="234" spans="1:53" s="48" customFormat="1" ht="18" customHeight="1" x14ac:dyDescent="0.25">
      <c r="A234" s="129"/>
      <c r="B234" s="98"/>
      <c r="C234" s="131" t="s">
        <v>70</v>
      </c>
      <c r="D234" s="827"/>
      <c r="E234" s="827"/>
      <c r="F234" s="302" t="s">
        <v>70</v>
      </c>
      <c r="G234" s="303"/>
      <c r="H234" s="827" t="s">
        <v>801</v>
      </c>
      <c r="I234" s="827"/>
      <c r="J234" s="827"/>
      <c r="K234" s="827"/>
      <c r="L234" s="827"/>
      <c r="M234" s="827"/>
      <c r="N234" s="133"/>
      <c r="O234" s="134"/>
      <c r="P234" s="135">
        <v>20</v>
      </c>
      <c r="Q234" s="828">
        <v>24</v>
      </c>
      <c r="R234" s="828"/>
      <c r="S234" s="302" t="s">
        <v>71</v>
      </c>
      <c r="T234" s="133"/>
      <c r="U234" s="133"/>
      <c r="V234" s="133"/>
      <c r="W234" s="133"/>
      <c r="X234" s="98"/>
      <c r="Y234" s="302"/>
      <c r="Z234" s="302"/>
      <c r="AA234" s="302"/>
      <c r="AB234" s="302"/>
      <c r="AC234" s="302"/>
      <c r="AD234" s="302"/>
      <c r="AE234" s="302"/>
      <c r="AF234" s="302"/>
      <c r="AG234" s="302"/>
      <c r="AH234" s="302"/>
      <c r="AI234" s="302"/>
      <c r="AJ234" s="302"/>
      <c r="AK234" s="302"/>
      <c r="AL234" s="302"/>
      <c r="AM234" s="302"/>
      <c r="AN234" s="302"/>
      <c r="AO234" s="302"/>
      <c r="AP234" s="302"/>
      <c r="AQ234" s="302"/>
      <c r="AR234" s="302"/>
      <c r="AS234" s="302"/>
      <c r="AT234" s="302"/>
      <c r="AU234" s="302"/>
      <c r="AV234" s="98"/>
      <c r="AW234" s="98"/>
      <c r="AX234" s="98"/>
      <c r="AY234" s="98"/>
      <c r="AZ234" s="98"/>
      <c r="BA234" s="98"/>
    </row>
    <row r="235" spans="1:53" s="43" customFormat="1" ht="18" customHeight="1" x14ac:dyDescent="0.25">
      <c r="A235" s="129"/>
      <c r="B235" s="98"/>
      <c r="C235" s="98"/>
      <c r="D235" s="698"/>
      <c r="E235" s="698"/>
      <c r="F235" s="98"/>
      <c r="G235" s="98"/>
      <c r="H235" s="698"/>
      <c r="I235" s="698"/>
      <c r="J235" s="698"/>
      <c r="K235" s="698"/>
      <c r="L235" s="698"/>
      <c r="M235" s="698"/>
      <c r="N235" s="98"/>
      <c r="O235" s="98"/>
      <c r="P235" s="98"/>
      <c r="Q235" s="698"/>
      <c r="R235" s="6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</row>
  </sheetData>
  <mergeCells count="1530">
    <mergeCell ref="D234:E234"/>
    <mergeCell ref="H234:M234"/>
    <mergeCell ref="Q234:R234"/>
    <mergeCell ref="D235:E235"/>
    <mergeCell ref="H235:M235"/>
    <mergeCell ref="Q235:R235"/>
    <mergeCell ref="C231:H231"/>
    <mergeCell ref="J231:Y231"/>
    <mergeCell ref="AB231:AN231"/>
    <mergeCell ref="AQ231:AZ231"/>
    <mergeCell ref="C232:H232"/>
    <mergeCell ref="J232:Y232"/>
    <mergeCell ref="AB232:AN232"/>
    <mergeCell ref="AQ232:AZ232"/>
    <mergeCell ref="C228:H228"/>
    <mergeCell ref="J228:Y228"/>
    <mergeCell ref="AB228:AH228"/>
    <mergeCell ref="AK228:AZ228"/>
    <mergeCell ref="C229:H229"/>
    <mergeCell ref="J229:Y229"/>
    <mergeCell ref="AB229:AH229"/>
    <mergeCell ref="AK229:AZ229"/>
    <mergeCell ref="AC223:AF223"/>
    <mergeCell ref="AG223:AJ223"/>
    <mergeCell ref="AK223:AN223"/>
    <mergeCell ref="AO223:AR223"/>
    <mergeCell ref="AS223:AV223"/>
    <mergeCell ref="AW223:AZ223"/>
    <mergeCell ref="AG222:AJ222"/>
    <mergeCell ref="AK222:AN222"/>
    <mergeCell ref="AO222:AR222"/>
    <mergeCell ref="AS222:AV222"/>
    <mergeCell ref="AW222:AZ222"/>
    <mergeCell ref="B223:N223"/>
    <mergeCell ref="O223:P223"/>
    <mergeCell ref="Q223:T223"/>
    <mergeCell ref="U223:X223"/>
    <mergeCell ref="Y223:AB223"/>
    <mergeCell ref="B222:N222"/>
    <mergeCell ref="O222:P222"/>
    <mergeCell ref="Q222:T222"/>
    <mergeCell ref="U222:X222"/>
    <mergeCell ref="Y222:AB222"/>
    <mergeCell ref="AC222:AF222"/>
    <mergeCell ref="AC221:AF221"/>
    <mergeCell ref="AG221:AJ221"/>
    <mergeCell ref="AK221:AN221"/>
    <mergeCell ref="AO221:AR221"/>
    <mergeCell ref="AS221:AV221"/>
    <mergeCell ref="AW221:AZ221"/>
    <mergeCell ref="AG220:AJ220"/>
    <mergeCell ref="AK220:AN220"/>
    <mergeCell ref="AO220:AR220"/>
    <mergeCell ref="AS220:AV220"/>
    <mergeCell ref="AW220:AZ220"/>
    <mergeCell ref="B221:N221"/>
    <mergeCell ref="O221:P221"/>
    <mergeCell ref="Q221:T221"/>
    <mergeCell ref="U221:X221"/>
    <mergeCell ref="Y221:AB221"/>
    <mergeCell ref="AK219:AN219"/>
    <mergeCell ref="AO219:AR219"/>
    <mergeCell ref="AS219:AV219"/>
    <mergeCell ref="AW219:AZ219"/>
    <mergeCell ref="B220:N220"/>
    <mergeCell ref="O220:P220"/>
    <mergeCell ref="Q220:T220"/>
    <mergeCell ref="U220:X220"/>
    <mergeCell ref="Y220:AB220"/>
    <mergeCell ref="AC220:AF220"/>
    <mergeCell ref="B218:N219"/>
    <mergeCell ref="O218:P219"/>
    <mergeCell ref="Q218:AB218"/>
    <mergeCell ref="AC218:AN218"/>
    <mergeCell ref="AO218:AZ218"/>
    <mergeCell ref="Q219:T219"/>
    <mergeCell ref="U219:X219"/>
    <mergeCell ref="Y219:AB219"/>
    <mergeCell ref="AC219:AF219"/>
    <mergeCell ref="AG219:AJ219"/>
    <mergeCell ref="B214:Y214"/>
    <mergeCell ref="Z214:AB214"/>
    <mergeCell ref="AC214:AJ214"/>
    <mergeCell ref="AK214:AR214"/>
    <mergeCell ref="AS214:AZ214"/>
    <mergeCell ref="B216:AZ216"/>
    <mergeCell ref="B212:Y212"/>
    <mergeCell ref="Z212:AB212"/>
    <mergeCell ref="AC212:AJ212"/>
    <mergeCell ref="AK212:AR212"/>
    <mergeCell ref="AS212:AZ212"/>
    <mergeCell ref="B213:Y213"/>
    <mergeCell ref="Z213:AB213"/>
    <mergeCell ref="AC213:AJ213"/>
    <mergeCell ref="AK213:AR213"/>
    <mergeCell ref="AS213:AZ213"/>
    <mergeCell ref="B210:Y210"/>
    <mergeCell ref="Z210:AB210"/>
    <mergeCell ref="AC210:AJ210"/>
    <mergeCell ref="AK210:AR210"/>
    <mergeCell ref="AS210:AZ210"/>
    <mergeCell ref="B211:Y211"/>
    <mergeCell ref="Z211:AB211"/>
    <mergeCell ref="AC211:AJ211"/>
    <mergeCell ref="AK211:AR211"/>
    <mergeCell ref="AS211:AZ211"/>
    <mergeCell ref="B207:Y209"/>
    <mergeCell ref="Z207:AB209"/>
    <mergeCell ref="AC207:AZ207"/>
    <mergeCell ref="AC208:AJ209"/>
    <mergeCell ref="AK208:AR209"/>
    <mergeCell ref="AS208:AZ209"/>
    <mergeCell ref="AI202:AK202"/>
    <mergeCell ref="AL202:AO202"/>
    <mergeCell ref="AP202:AR202"/>
    <mergeCell ref="AS202:AV202"/>
    <mergeCell ref="AW202:AZ202"/>
    <mergeCell ref="B205:AZ205"/>
    <mergeCell ref="AS201:AV201"/>
    <mergeCell ref="AW201:AZ201"/>
    <mergeCell ref="B202:F202"/>
    <mergeCell ref="G202:J202"/>
    <mergeCell ref="K202:N202"/>
    <mergeCell ref="O202:Q202"/>
    <mergeCell ref="R202:U202"/>
    <mergeCell ref="V202:X202"/>
    <mergeCell ref="Y202:AD202"/>
    <mergeCell ref="AE202:AH202"/>
    <mergeCell ref="V201:X201"/>
    <mergeCell ref="Y201:AD201"/>
    <mergeCell ref="AE201:AH201"/>
    <mergeCell ref="AI201:AK201"/>
    <mergeCell ref="AL201:AO201"/>
    <mergeCell ref="AP201:AR201"/>
    <mergeCell ref="AI200:AK200"/>
    <mergeCell ref="AL200:AO200"/>
    <mergeCell ref="AP200:AR200"/>
    <mergeCell ref="AS200:AV200"/>
    <mergeCell ref="AW200:AZ200"/>
    <mergeCell ref="B201:F201"/>
    <mergeCell ref="G201:J201"/>
    <mergeCell ref="K201:N201"/>
    <mergeCell ref="O201:Q201"/>
    <mergeCell ref="R201:U201"/>
    <mergeCell ref="B200:F200"/>
    <mergeCell ref="G200:J200"/>
    <mergeCell ref="K200:N200"/>
    <mergeCell ref="O200:Q200"/>
    <mergeCell ref="R200:U200"/>
    <mergeCell ref="V200:X200"/>
    <mergeCell ref="Y200:AD200"/>
    <mergeCell ref="AE200:AH200"/>
    <mergeCell ref="V199:X199"/>
    <mergeCell ref="Y199:AD199"/>
    <mergeCell ref="AE199:AH199"/>
    <mergeCell ref="AI199:AK199"/>
    <mergeCell ref="AL199:AO199"/>
    <mergeCell ref="AP199:AR199"/>
    <mergeCell ref="AI198:AK198"/>
    <mergeCell ref="AL198:AO198"/>
    <mergeCell ref="AP198:AR198"/>
    <mergeCell ref="B199:F199"/>
    <mergeCell ref="G199:J199"/>
    <mergeCell ref="K199:N199"/>
    <mergeCell ref="O199:Q199"/>
    <mergeCell ref="R199:U199"/>
    <mergeCell ref="B198:F198"/>
    <mergeCell ref="G198:J198"/>
    <mergeCell ref="K198:N198"/>
    <mergeCell ref="O198:Q198"/>
    <mergeCell ref="R198:U198"/>
    <mergeCell ref="V198:X198"/>
    <mergeCell ref="Y198:AD198"/>
    <mergeCell ref="AE198:AH198"/>
    <mergeCell ref="Y197:AD197"/>
    <mergeCell ref="AE197:AH197"/>
    <mergeCell ref="AI197:AK197"/>
    <mergeCell ref="AL197:AO197"/>
    <mergeCell ref="AS199:AV199"/>
    <mergeCell ref="AS193:AV193"/>
    <mergeCell ref="AW193:AZ193"/>
    <mergeCell ref="B195:F197"/>
    <mergeCell ref="G195:J197"/>
    <mergeCell ref="K195:N197"/>
    <mergeCell ref="O195:AO195"/>
    <mergeCell ref="AP195:AV196"/>
    <mergeCell ref="AW195:AZ197"/>
    <mergeCell ref="O196:U196"/>
    <mergeCell ref="V196:AH196"/>
    <mergeCell ref="Z193:AB193"/>
    <mergeCell ref="AC193:AE193"/>
    <mergeCell ref="AF193:AH193"/>
    <mergeCell ref="AI193:AL193"/>
    <mergeCell ref="AM193:AO193"/>
    <mergeCell ref="AP193:AR193"/>
    <mergeCell ref="AW199:AZ199"/>
    <mergeCell ref="AS198:AV198"/>
    <mergeCell ref="AW198:AZ198"/>
    <mergeCell ref="AI192:AL192"/>
    <mergeCell ref="AM192:AO192"/>
    <mergeCell ref="AP192:AR192"/>
    <mergeCell ref="AS192:AV192"/>
    <mergeCell ref="AW192:AZ192"/>
    <mergeCell ref="B193:F193"/>
    <mergeCell ref="G193:L193"/>
    <mergeCell ref="M193:P193"/>
    <mergeCell ref="Q193:V193"/>
    <mergeCell ref="W193:Y193"/>
    <mergeCell ref="AP197:AR197"/>
    <mergeCell ref="AS197:AV197"/>
    <mergeCell ref="AS191:AV191"/>
    <mergeCell ref="AW191:AZ191"/>
    <mergeCell ref="B192:F192"/>
    <mergeCell ref="G192:L192"/>
    <mergeCell ref="M192:P192"/>
    <mergeCell ref="Q192:V192"/>
    <mergeCell ref="W192:Y192"/>
    <mergeCell ref="Z192:AB192"/>
    <mergeCell ref="AC192:AE192"/>
    <mergeCell ref="AF192:AH192"/>
    <mergeCell ref="Z191:AB191"/>
    <mergeCell ref="AC191:AE191"/>
    <mergeCell ref="AF191:AH191"/>
    <mergeCell ref="AI191:AL191"/>
    <mergeCell ref="AM191:AO191"/>
    <mergeCell ref="AP191:AR191"/>
    <mergeCell ref="AI196:AO196"/>
    <mergeCell ref="O197:Q197"/>
    <mergeCell ref="R197:U197"/>
    <mergeCell ref="V197:X197"/>
    <mergeCell ref="AI190:AL190"/>
    <mergeCell ref="AM190:AO190"/>
    <mergeCell ref="AP190:AR190"/>
    <mergeCell ref="AS190:AV190"/>
    <mergeCell ref="AW190:AZ190"/>
    <mergeCell ref="B191:F191"/>
    <mergeCell ref="G191:L191"/>
    <mergeCell ref="M191:P191"/>
    <mergeCell ref="Q191:V191"/>
    <mergeCell ref="W191:Y191"/>
    <mergeCell ref="AS189:AV189"/>
    <mergeCell ref="AW189:AZ189"/>
    <mergeCell ref="B190:F190"/>
    <mergeCell ref="G190:L190"/>
    <mergeCell ref="M190:P190"/>
    <mergeCell ref="Q190:V190"/>
    <mergeCell ref="W190:Y190"/>
    <mergeCell ref="Z190:AB190"/>
    <mergeCell ref="AC190:AE190"/>
    <mergeCell ref="AF190:AH190"/>
    <mergeCell ref="Z189:AB189"/>
    <mergeCell ref="AC189:AE189"/>
    <mergeCell ref="AF189:AH189"/>
    <mergeCell ref="AI189:AL189"/>
    <mergeCell ref="AM189:AO189"/>
    <mergeCell ref="AP189:AR189"/>
    <mergeCell ref="AI188:AL188"/>
    <mergeCell ref="AM188:AO188"/>
    <mergeCell ref="AP188:AR188"/>
    <mergeCell ref="AS188:AV188"/>
    <mergeCell ref="AW188:AZ188"/>
    <mergeCell ref="B189:F189"/>
    <mergeCell ref="G189:L189"/>
    <mergeCell ref="M189:P189"/>
    <mergeCell ref="Q189:V189"/>
    <mergeCell ref="W189:Y189"/>
    <mergeCell ref="AS187:AV187"/>
    <mergeCell ref="AW187:AZ187"/>
    <mergeCell ref="B188:F188"/>
    <mergeCell ref="G188:L188"/>
    <mergeCell ref="M188:P188"/>
    <mergeCell ref="Q188:V188"/>
    <mergeCell ref="W188:Y188"/>
    <mergeCell ref="Z188:AB188"/>
    <mergeCell ref="AC188:AE188"/>
    <mergeCell ref="AF188:AH188"/>
    <mergeCell ref="Z187:AB187"/>
    <mergeCell ref="AC187:AE187"/>
    <mergeCell ref="AF187:AH187"/>
    <mergeCell ref="AI187:AL187"/>
    <mergeCell ref="AM187:AO187"/>
    <mergeCell ref="AP187:AR187"/>
    <mergeCell ref="AI186:AL186"/>
    <mergeCell ref="AM186:AO186"/>
    <mergeCell ref="AP186:AR186"/>
    <mergeCell ref="AS186:AV186"/>
    <mergeCell ref="AW186:AZ186"/>
    <mergeCell ref="B187:F187"/>
    <mergeCell ref="G187:L187"/>
    <mergeCell ref="M187:P187"/>
    <mergeCell ref="Q187:V187"/>
    <mergeCell ref="W187:Y187"/>
    <mergeCell ref="AS185:AV185"/>
    <mergeCell ref="AW185:AZ185"/>
    <mergeCell ref="B186:F186"/>
    <mergeCell ref="G186:L186"/>
    <mergeCell ref="M186:P186"/>
    <mergeCell ref="Q186:V186"/>
    <mergeCell ref="W186:Y186"/>
    <mergeCell ref="Z186:AB186"/>
    <mergeCell ref="AC186:AE186"/>
    <mergeCell ref="AF186:AH186"/>
    <mergeCell ref="Z185:AB185"/>
    <mergeCell ref="AC185:AE185"/>
    <mergeCell ref="AF185:AH185"/>
    <mergeCell ref="AI185:AL185"/>
    <mergeCell ref="AM185:AO185"/>
    <mergeCell ref="AP185:AR185"/>
    <mergeCell ref="AI184:AL184"/>
    <mergeCell ref="AM184:AO184"/>
    <mergeCell ref="AP184:AR184"/>
    <mergeCell ref="AS184:AV184"/>
    <mergeCell ref="AW184:AZ184"/>
    <mergeCell ref="B185:F185"/>
    <mergeCell ref="G185:L185"/>
    <mergeCell ref="M185:P185"/>
    <mergeCell ref="Q185:V185"/>
    <mergeCell ref="W185:Y185"/>
    <mergeCell ref="AS183:AV183"/>
    <mergeCell ref="AW183:AZ183"/>
    <mergeCell ref="B184:F184"/>
    <mergeCell ref="G184:L184"/>
    <mergeCell ref="M184:P184"/>
    <mergeCell ref="Q184:V184"/>
    <mergeCell ref="W184:Y184"/>
    <mergeCell ref="Z184:AB184"/>
    <mergeCell ref="AC184:AE184"/>
    <mergeCell ref="AF184:AH184"/>
    <mergeCell ref="Z183:AB183"/>
    <mergeCell ref="AC183:AE183"/>
    <mergeCell ref="AF183:AH183"/>
    <mergeCell ref="AI183:AL183"/>
    <mergeCell ref="AM183:AO183"/>
    <mergeCell ref="AP183:AR183"/>
    <mergeCell ref="AI182:AL182"/>
    <mergeCell ref="AM182:AO182"/>
    <mergeCell ref="AP182:AR182"/>
    <mergeCell ref="AS182:AV182"/>
    <mergeCell ref="AW182:AZ182"/>
    <mergeCell ref="B183:F183"/>
    <mergeCell ref="G183:L183"/>
    <mergeCell ref="M183:P183"/>
    <mergeCell ref="Q183:V183"/>
    <mergeCell ref="W183:Y183"/>
    <mergeCell ref="AS180:AV181"/>
    <mergeCell ref="AW180:AZ181"/>
    <mergeCell ref="B182:F182"/>
    <mergeCell ref="G182:L182"/>
    <mergeCell ref="M182:P182"/>
    <mergeCell ref="Q182:V182"/>
    <mergeCell ref="W182:Y182"/>
    <mergeCell ref="Z182:AB182"/>
    <mergeCell ref="AC182:AE182"/>
    <mergeCell ref="AF182:AH182"/>
    <mergeCell ref="Z180:AB181"/>
    <mergeCell ref="AC180:AE181"/>
    <mergeCell ref="AF180:AH181"/>
    <mergeCell ref="AI180:AL181"/>
    <mergeCell ref="AM180:AO181"/>
    <mergeCell ref="AP180:AR181"/>
    <mergeCell ref="AL176:AO176"/>
    <mergeCell ref="AP176:AR176"/>
    <mergeCell ref="AS176:AV176"/>
    <mergeCell ref="AW176:AZ176"/>
    <mergeCell ref="B178:BF178"/>
    <mergeCell ref="B180:F181"/>
    <mergeCell ref="G180:L181"/>
    <mergeCell ref="M180:P181"/>
    <mergeCell ref="Q180:V181"/>
    <mergeCell ref="W180:Y181"/>
    <mergeCell ref="AW175:AZ175"/>
    <mergeCell ref="B176:F176"/>
    <mergeCell ref="G176:J176"/>
    <mergeCell ref="K176:N176"/>
    <mergeCell ref="O176:Q176"/>
    <mergeCell ref="R176:U176"/>
    <mergeCell ref="V176:X176"/>
    <mergeCell ref="Y176:AD176"/>
    <mergeCell ref="AE176:AH176"/>
    <mergeCell ref="AI176:AK176"/>
    <mergeCell ref="Y175:AD175"/>
    <mergeCell ref="AE175:AH175"/>
    <mergeCell ref="AI175:AK175"/>
    <mergeCell ref="AL175:AO175"/>
    <mergeCell ref="AP175:AR175"/>
    <mergeCell ref="AS175:AV175"/>
    <mergeCell ref="AL174:AO174"/>
    <mergeCell ref="AP174:AR174"/>
    <mergeCell ref="AS174:AV174"/>
    <mergeCell ref="AW174:AZ174"/>
    <mergeCell ref="B175:F175"/>
    <mergeCell ref="G175:J175"/>
    <mergeCell ref="K175:N175"/>
    <mergeCell ref="O175:Q175"/>
    <mergeCell ref="R175:U175"/>
    <mergeCell ref="V175:X175"/>
    <mergeCell ref="AW173:AZ173"/>
    <mergeCell ref="B174:F174"/>
    <mergeCell ref="G174:J174"/>
    <mergeCell ref="K174:N174"/>
    <mergeCell ref="O174:Q174"/>
    <mergeCell ref="R174:U174"/>
    <mergeCell ref="V174:X174"/>
    <mergeCell ref="Y174:AD174"/>
    <mergeCell ref="AE174:AH174"/>
    <mergeCell ref="AI174:AK174"/>
    <mergeCell ref="Y173:AD173"/>
    <mergeCell ref="AE173:AH173"/>
    <mergeCell ref="AI173:AK173"/>
    <mergeCell ref="AL173:AO173"/>
    <mergeCell ref="AP173:AR173"/>
    <mergeCell ref="AS173:AV173"/>
    <mergeCell ref="B173:F173"/>
    <mergeCell ref="G173:J173"/>
    <mergeCell ref="K173:N173"/>
    <mergeCell ref="O173:Q173"/>
    <mergeCell ref="R173:U173"/>
    <mergeCell ref="V173:X173"/>
    <mergeCell ref="AE172:AH172"/>
    <mergeCell ref="AI172:AK172"/>
    <mergeCell ref="AL172:AO172"/>
    <mergeCell ref="AP172:AR172"/>
    <mergeCell ref="AS172:AV172"/>
    <mergeCell ref="AW172:AZ172"/>
    <mergeCell ref="AL171:AO171"/>
    <mergeCell ref="AP171:AR171"/>
    <mergeCell ref="AS171:AV171"/>
    <mergeCell ref="B172:F172"/>
    <mergeCell ref="G172:J172"/>
    <mergeCell ref="K172:N172"/>
    <mergeCell ref="O172:Q172"/>
    <mergeCell ref="R172:U172"/>
    <mergeCell ref="V172:X172"/>
    <mergeCell ref="Y172:AD172"/>
    <mergeCell ref="O171:Q171"/>
    <mergeCell ref="R171:U171"/>
    <mergeCell ref="V171:X171"/>
    <mergeCell ref="Y171:AD171"/>
    <mergeCell ref="AE171:AH171"/>
    <mergeCell ref="AI171:AK171"/>
    <mergeCell ref="AW167:AZ167"/>
    <mergeCell ref="B169:F171"/>
    <mergeCell ref="G169:J171"/>
    <mergeCell ref="K169:N171"/>
    <mergeCell ref="O169:AO169"/>
    <mergeCell ref="AP169:AV170"/>
    <mergeCell ref="AW169:AZ171"/>
    <mergeCell ref="O170:U170"/>
    <mergeCell ref="V170:AH170"/>
    <mergeCell ref="AI170:AO170"/>
    <mergeCell ref="AC167:AE167"/>
    <mergeCell ref="AF167:AH167"/>
    <mergeCell ref="AI167:AL167"/>
    <mergeCell ref="AM167:AO167"/>
    <mergeCell ref="AP167:AR167"/>
    <mergeCell ref="AS167:AV167"/>
    <mergeCell ref="AM166:AO166"/>
    <mergeCell ref="AP166:AR166"/>
    <mergeCell ref="AS166:AV166"/>
    <mergeCell ref="AW166:AZ166"/>
    <mergeCell ref="B167:F167"/>
    <mergeCell ref="G167:L167"/>
    <mergeCell ref="M167:P167"/>
    <mergeCell ref="Q167:V167"/>
    <mergeCell ref="W167:Y167"/>
    <mergeCell ref="Z167:AB167"/>
    <mergeCell ref="AW165:AZ165"/>
    <mergeCell ref="B166:F166"/>
    <mergeCell ref="G166:L166"/>
    <mergeCell ref="M166:P166"/>
    <mergeCell ref="Q166:V166"/>
    <mergeCell ref="W166:Y166"/>
    <mergeCell ref="Z166:AB166"/>
    <mergeCell ref="AC166:AE166"/>
    <mergeCell ref="AF166:AH166"/>
    <mergeCell ref="AI166:AL166"/>
    <mergeCell ref="AC165:AE165"/>
    <mergeCell ref="AF165:AH165"/>
    <mergeCell ref="AI165:AL165"/>
    <mergeCell ref="AM165:AO165"/>
    <mergeCell ref="AP165:AR165"/>
    <mergeCell ref="AS165:AV165"/>
    <mergeCell ref="AM164:AO164"/>
    <mergeCell ref="AP164:AR164"/>
    <mergeCell ref="AS164:AV164"/>
    <mergeCell ref="AW164:AZ164"/>
    <mergeCell ref="B165:F165"/>
    <mergeCell ref="G165:L165"/>
    <mergeCell ref="M165:P165"/>
    <mergeCell ref="Q165:V165"/>
    <mergeCell ref="W165:Y165"/>
    <mergeCell ref="Z165:AB165"/>
    <mergeCell ref="AW163:AZ163"/>
    <mergeCell ref="B164:F164"/>
    <mergeCell ref="G164:L164"/>
    <mergeCell ref="M164:P164"/>
    <mergeCell ref="Q164:V164"/>
    <mergeCell ref="W164:Y164"/>
    <mergeCell ref="Z164:AB164"/>
    <mergeCell ref="AC164:AE164"/>
    <mergeCell ref="AF164:AH164"/>
    <mergeCell ref="AI164:AL164"/>
    <mergeCell ref="AC163:AE163"/>
    <mergeCell ref="AF163:AH163"/>
    <mergeCell ref="AI163:AL163"/>
    <mergeCell ref="AM163:AO163"/>
    <mergeCell ref="AP163:AR163"/>
    <mergeCell ref="AS163:AV163"/>
    <mergeCell ref="AM162:AO162"/>
    <mergeCell ref="AP162:AR162"/>
    <mergeCell ref="AS162:AV162"/>
    <mergeCell ref="AW162:AZ162"/>
    <mergeCell ref="B163:F163"/>
    <mergeCell ref="G163:L163"/>
    <mergeCell ref="M163:P163"/>
    <mergeCell ref="Q163:V163"/>
    <mergeCell ref="W163:Y163"/>
    <mergeCell ref="Z163:AB163"/>
    <mergeCell ref="AW161:AZ161"/>
    <mergeCell ref="B162:F162"/>
    <mergeCell ref="G162:L162"/>
    <mergeCell ref="M162:P162"/>
    <mergeCell ref="Q162:V162"/>
    <mergeCell ref="W162:Y162"/>
    <mergeCell ref="Z162:AB162"/>
    <mergeCell ref="AC162:AE162"/>
    <mergeCell ref="AF162:AH162"/>
    <mergeCell ref="AI162:AL162"/>
    <mergeCell ref="AC161:AE161"/>
    <mergeCell ref="AF161:AH161"/>
    <mergeCell ref="AI161:AL161"/>
    <mergeCell ref="AM161:AO161"/>
    <mergeCell ref="AP161:AR161"/>
    <mergeCell ref="AS161:AV161"/>
    <mergeCell ref="AM160:AO160"/>
    <mergeCell ref="AP160:AR160"/>
    <mergeCell ref="AS160:AV160"/>
    <mergeCell ref="AW160:AZ160"/>
    <mergeCell ref="B161:F161"/>
    <mergeCell ref="G161:L161"/>
    <mergeCell ref="M161:P161"/>
    <mergeCell ref="Q161:V161"/>
    <mergeCell ref="W161:Y161"/>
    <mergeCell ref="Z161:AB161"/>
    <mergeCell ref="AW159:AZ159"/>
    <mergeCell ref="B160:F160"/>
    <mergeCell ref="G160:L160"/>
    <mergeCell ref="M160:P160"/>
    <mergeCell ref="Q160:V160"/>
    <mergeCell ref="W160:Y160"/>
    <mergeCell ref="Z160:AB160"/>
    <mergeCell ref="AC160:AE160"/>
    <mergeCell ref="AF160:AH160"/>
    <mergeCell ref="AI160:AL160"/>
    <mergeCell ref="AC159:AE159"/>
    <mergeCell ref="AF159:AH159"/>
    <mergeCell ref="AI159:AL159"/>
    <mergeCell ref="AM159:AO159"/>
    <mergeCell ref="AP159:AR159"/>
    <mergeCell ref="AS159:AV159"/>
    <mergeCell ref="AM158:AO158"/>
    <mergeCell ref="AP158:AR158"/>
    <mergeCell ref="AS158:AV158"/>
    <mergeCell ref="AW158:AZ158"/>
    <mergeCell ref="B159:F159"/>
    <mergeCell ref="G159:L159"/>
    <mergeCell ref="M159:P159"/>
    <mergeCell ref="Q159:V159"/>
    <mergeCell ref="W159:Y159"/>
    <mergeCell ref="Z159:AB159"/>
    <mergeCell ref="AW157:AZ157"/>
    <mergeCell ref="B158:F158"/>
    <mergeCell ref="G158:L158"/>
    <mergeCell ref="M158:P158"/>
    <mergeCell ref="Q158:V158"/>
    <mergeCell ref="W158:Y158"/>
    <mergeCell ref="Z158:AB158"/>
    <mergeCell ref="AC158:AE158"/>
    <mergeCell ref="AF158:AH158"/>
    <mergeCell ref="AI158:AL158"/>
    <mergeCell ref="AC157:AE157"/>
    <mergeCell ref="AF157:AH157"/>
    <mergeCell ref="AI157:AL157"/>
    <mergeCell ref="AM157:AO157"/>
    <mergeCell ref="AP157:AR157"/>
    <mergeCell ref="AS157:AV157"/>
    <mergeCell ref="AM156:AO156"/>
    <mergeCell ref="AP156:AR156"/>
    <mergeCell ref="AS156:AV156"/>
    <mergeCell ref="AW156:AZ156"/>
    <mergeCell ref="B157:F157"/>
    <mergeCell ref="G157:L157"/>
    <mergeCell ref="M157:P157"/>
    <mergeCell ref="Q157:V157"/>
    <mergeCell ref="W157:Y157"/>
    <mergeCell ref="Z157:AB157"/>
    <mergeCell ref="AW154:AZ155"/>
    <mergeCell ref="B156:F156"/>
    <mergeCell ref="G156:L156"/>
    <mergeCell ref="M156:P156"/>
    <mergeCell ref="Q156:V156"/>
    <mergeCell ref="W156:Y156"/>
    <mergeCell ref="Z156:AB156"/>
    <mergeCell ref="AC156:AE156"/>
    <mergeCell ref="AF156:AH156"/>
    <mergeCell ref="AI156:AL156"/>
    <mergeCell ref="AC154:AE155"/>
    <mergeCell ref="AF154:AH155"/>
    <mergeCell ref="AI154:AL155"/>
    <mergeCell ref="AM154:AO155"/>
    <mergeCell ref="AP154:AR155"/>
    <mergeCell ref="AS154:AV155"/>
    <mergeCell ref="B154:F155"/>
    <mergeCell ref="G154:L155"/>
    <mergeCell ref="M154:P155"/>
    <mergeCell ref="Q154:V155"/>
    <mergeCell ref="W154:Y155"/>
    <mergeCell ref="Z154:AB155"/>
    <mergeCell ref="AI150:AK150"/>
    <mergeCell ref="AL150:AO150"/>
    <mergeCell ref="AP150:AR150"/>
    <mergeCell ref="AS150:AV150"/>
    <mergeCell ref="AW150:AZ150"/>
    <mergeCell ref="B152:BF152"/>
    <mergeCell ref="AS149:AV149"/>
    <mergeCell ref="AW149:AZ149"/>
    <mergeCell ref="B150:F150"/>
    <mergeCell ref="G150:J150"/>
    <mergeCell ref="K150:N150"/>
    <mergeCell ref="O150:Q150"/>
    <mergeCell ref="R150:U150"/>
    <mergeCell ref="V150:X150"/>
    <mergeCell ref="Y150:AD150"/>
    <mergeCell ref="AE150:AH150"/>
    <mergeCell ref="V149:X149"/>
    <mergeCell ref="Y149:AD149"/>
    <mergeCell ref="AE149:AH149"/>
    <mergeCell ref="AI149:AK149"/>
    <mergeCell ref="AL149:AO149"/>
    <mergeCell ref="AP149:AR149"/>
    <mergeCell ref="AI148:AK148"/>
    <mergeCell ref="AL148:AO148"/>
    <mergeCell ref="AP148:AR148"/>
    <mergeCell ref="AS148:AV148"/>
    <mergeCell ref="AW148:AZ148"/>
    <mergeCell ref="B149:F149"/>
    <mergeCell ref="G149:J149"/>
    <mergeCell ref="K149:N149"/>
    <mergeCell ref="O149:Q149"/>
    <mergeCell ref="R149:U149"/>
    <mergeCell ref="AS147:AV147"/>
    <mergeCell ref="AW147:AZ147"/>
    <mergeCell ref="B148:F148"/>
    <mergeCell ref="G148:J148"/>
    <mergeCell ref="K148:N148"/>
    <mergeCell ref="O148:Q148"/>
    <mergeCell ref="R148:U148"/>
    <mergeCell ref="V148:X148"/>
    <mergeCell ref="Y148:AD148"/>
    <mergeCell ref="AE148:AH148"/>
    <mergeCell ref="V147:X147"/>
    <mergeCell ref="Y147:AD147"/>
    <mergeCell ref="AE147:AH147"/>
    <mergeCell ref="AI147:AK147"/>
    <mergeCell ref="AL147:AO147"/>
    <mergeCell ref="AP147:AR147"/>
    <mergeCell ref="AI146:AK146"/>
    <mergeCell ref="AL146:AO146"/>
    <mergeCell ref="AP146:AR146"/>
    <mergeCell ref="AS146:AV146"/>
    <mergeCell ref="AW146:AZ146"/>
    <mergeCell ref="B147:F147"/>
    <mergeCell ref="G147:J147"/>
    <mergeCell ref="K147:N147"/>
    <mergeCell ref="O147:Q147"/>
    <mergeCell ref="R147:U147"/>
    <mergeCell ref="AP145:AR145"/>
    <mergeCell ref="AS145:AV145"/>
    <mergeCell ref="B146:F146"/>
    <mergeCell ref="G146:J146"/>
    <mergeCell ref="K146:N146"/>
    <mergeCell ref="O146:Q146"/>
    <mergeCell ref="R146:U146"/>
    <mergeCell ref="V146:X146"/>
    <mergeCell ref="Y146:AD146"/>
    <mergeCell ref="AE146:AH146"/>
    <mergeCell ref="O144:U144"/>
    <mergeCell ref="V144:AH144"/>
    <mergeCell ref="AI144:AO144"/>
    <mergeCell ref="O145:Q145"/>
    <mergeCell ref="R145:U145"/>
    <mergeCell ref="V145:X145"/>
    <mergeCell ref="Y145:AD145"/>
    <mergeCell ref="AE145:AH145"/>
    <mergeCell ref="AI145:AK145"/>
    <mergeCell ref="AL145:AO145"/>
    <mergeCell ref="AM141:AO141"/>
    <mergeCell ref="AP141:AR141"/>
    <mergeCell ref="AS141:AV141"/>
    <mergeCell ref="AW141:AZ141"/>
    <mergeCell ref="B143:F145"/>
    <mergeCell ref="G143:J145"/>
    <mergeCell ref="K143:N145"/>
    <mergeCell ref="O143:AO143"/>
    <mergeCell ref="AP143:AV144"/>
    <mergeCell ref="AW143:AZ145"/>
    <mergeCell ref="AW140:AZ140"/>
    <mergeCell ref="B141:F141"/>
    <mergeCell ref="G141:L141"/>
    <mergeCell ref="M141:P141"/>
    <mergeCell ref="Q141:V141"/>
    <mergeCell ref="W141:Y141"/>
    <mergeCell ref="Z141:AB141"/>
    <mergeCell ref="AC141:AE141"/>
    <mergeCell ref="AF141:AH141"/>
    <mergeCell ref="AI141:AL141"/>
    <mergeCell ref="AC140:AE140"/>
    <mergeCell ref="AF140:AH140"/>
    <mergeCell ref="AI140:AL140"/>
    <mergeCell ref="AM140:AO140"/>
    <mergeCell ref="AP140:AR140"/>
    <mergeCell ref="AS140:AV140"/>
    <mergeCell ref="B140:F140"/>
    <mergeCell ref="G140:L140"/>
    <mergeCell ref="M140:P140"/>
    <mergeCell ref="Q140:V140"/>
    <mergeCell ref="W140:Y140"/>
    <mergeCell ref="Z140:AB140"/>
    <mergeCell ref="AP138:AR138"/>
    <mergeCell ref="AW138:AZ138"/>
    <mergeCell ref="B139:F139"/>
    <mergeCell ref="G139:L139"/>
    <mergeCell ref="M139:P139"/>
    <mergeCell ref="Z139:AB139"/>
    <mergeCell ref="AC139:AE139"/>
    <mergeCell ref="AM139:AO139"/>
    <mergeCell ref="AP139:AR139"/>
    <mergeCell ref="AW139:AZ139"/>
    <mergeCell ref="B138:F138"/>
    <mergeCell ref="G138:L138"/>
    <mergeCell ref="M138:P138"/>
    <mergeCell ref="Z138:AB138"/>
    <mergeCell ref="AC138:AE138"/>
    <mergeCell ref="AM138:AO138"/>
    <mergeCell ref="AP136:AR136"/>
    <mergeCell ref="AW136:AZ136"/>
    <mergeCell ref="B137:F137"/>
    <mergeCell ref="G137:L137"/>
    <mergeCell ref="M137:P137"/>
    <mergeCell ref="Z137:AB137"/>
    <mergeCell ref="AC137:AE137"/>
    <mergeCell ref="AM137:AO137"/>
    <mergeCell ref="AP137:AR137"/>
    <mergeCell ref="AW137:AZ137"/>
    <mergeCell ref="B136:F136"/>
    <mergeCell ref="G136:L136"/>
    <mergeCell ref="M136:P136"/>
    <mergeCell ref="Z136:AB136"/>
    <mergeCell ref="AC136:AE136"/>
    <mergeCell ref="AM136:AO136"/>
    <mergeCell ref="AW134:AZ134"/>
    <mergeCell ref="B135:F135"/>
    <mergeCell ref="G135:L135"/>
    <mergeCell ref="M135:P135"/>
    <mergeCell ref="Z135:AB135"/>
    <mergeCell ref="AC135:AE135"/>
    <mergeCell ref="AM135:AO135"/>
    <mergeCell ref="AP135:AR135"/>
    <mergeCell ref="AW135:AZ135"/>
    <mergeCell ref="AC134:AE134"/>
    <mergeCell ref="AF134:AH134"/>
    <mergeCell ref="AI134:AL134"/>
    <mergeCell ref="AM134:AO134"/>
    <mergeCell ref="AP134:AR134"/>
    <mergeCell ref="AS134:AV134"/>
    <mergeCell ref="AM133:AO133"/>
    <mergeCell ref="AP133:AR133"/>
    <mergeCell ref="AS133:AV133"/>
    <mergeCell ref="AW133:AZ133"/>
    <mergeCell ref="B134:F134"/>
    <mergeCell ref="G134:L134"/>
    <mergeCell ref="M134:P134"/>
    <mergeCell ref="Q134:V134"/>
    <mergeCell ref="W134:Y134"/>
    <mergeCell ref="Z134:AB134"/>
    <mergeCell ref="AW132:AZ132"/>
    <mergeCell ref="B133:F133"/>
    <mergeCell ref="G133:L133"/>
    <mergeCell ref="M133:P133"/>
    <mergeCell ref="Q133:V133"/>
    <mergeCell ref="W133:Y133"/>
    <mergeCell ref="Z133:AB133"/>
    <mergeCell ref="AC133:AE133"/>
    <mergeCell ref="AF133:AH133"/>
    <mergeCell ref="AI133:AL133"/>
    <mergeCell ref="AC132:AE132"/>
    <mergeCell ref="AF132:AH132"/>
    <mergeCell ref="AI132:AL132"/>
    <mergeCell ref="AM132:AO132"/>
    <mergeCell ref="AP132:AR132"/>
    <mergeCell ref="AS132:AV132"/>
    <mergeCell ref="AM131:AO131"/>
    <mergeCell ref="AP131:AR131"/>
    <mergeCell ref="AS131:AV131"/>
    <mergeCell ref="AW131:AZ131"/>
    <mergeCell ref="B132:F132"/>
    <mergeCell ref="G132:L132"/>
    <mergeCell ref="M132:P132"/>
    <mergeCell ref="Q132:V132"/>
    <mergeCell ref="W132:Y132"/>
    <mergeCell ref="Z132:AB132"/>
    <mergeCell ref="AW130:AZ130"/>
    <mergeCell ref="B131:F131"/>
    <mergeCell ref="G131:L131"/>
    <mergeCell ref="M131:P131"/>
    <mergeCell ref="Q131:V131"/>
    <mergeCell ref="W131:Y131"/>
    <mergeCell ref="Z131:AB131"/>
    <mergeCell ref="AC131:AE131"/>
    <mergeCell ref="AF131:AH131"/>
    <mergeCell ref="AI131:AL131"/>
    <mergeCell ref="AC130:AE130"/>
    <mergeCell ref="AF130:AH130"/>
    <mergeCell ref="AI130:AL130"/>
    <mergeCell ref="AM130:AO130"/>
    <mergeCell ref="AP130:AR130"/>
    <mergeCell ref="AS130:AV130"/>
    <mergeCell ref="AM128:AO129"/>
    <mergeCell ref="AP128:AR129"/>
    <mergeCell ref="AS128:AV129"/>
    <mergeCell ref="AW128:AZ129"/>
    <mergeCell ref="B130:F130"/>
    <mergeCell ref="G130:L130"/>
    <mergeCell ref="M130:P130"/>
    <mergeCell ref="Q130:V130"/>
    <mergeCell ref="W130:Y130"/>
    <mergeCell ref="Z130:AB130"/>
    <mergeCell ref="B126:BF126"/>
    <mergeCell ref="B128:F129"/>
    <mergeCell ref="G128:L129"/>
    <mergeCell ref="M128:P129"/>
    <mergeCell ref="Q128:V129"/>
    <mergeCell ref="W128:Y129"/>
    <mergeCell ref="Z128:AB129"/>
    <mergeCell ref="AC128:AE129"/>
    <mergeCell ref="AF128:AH129"/>
    <mergeCell ref="AI128:AL129"/>
    <mergeCell ref="B123:Y123"/>
    <mergeCell ref="Z123:AB123"/>
    <mergeCell ref="AC123:AJ123"/>
    <mergeCell ref="AK123:AR123"/>
    <mergeCell ref="AS123:AZ123"/>
    <mergeCell ref="B125:BF125"/>
    <mergeCell ref="B121:Y121"/>
    <mergeCell ref="Z121:AB121"/>
    <mergeCell ref="AC121:AJ121"/>
    <mergeCell ref="AK121:AR121"/>
    <mergeCell ref="AS121:AZ121"/>
    <mergeCell ref="B122:Y122"/>
    <mergeCell ref="Z122:AB122"/>
    <mergeCell ref="AC122:AJ122"/>
    <mergeCell ref="AK122:AR122"/>
    <mergeCell ref="AS122:AZ122"/>
    <mergeCell ref="B119:Y119"/>
    <mergeCell ref="Z119:AB119"/>
    <mergeCell ref="AC119:AJ119"/>
    <mergeCell ref="AK119:AR119"/>
    <mergeCell ref="AS119:AZ119"/>
    <mergeCell ref="B120:Y120"/>
    <mergeCell ref="Z120:AB120"/>
    <mergeCell ref="AC120:AJ120"/>
    <mergeCell ref="AK120:AR120"/>
    <mergeCell ref="AS120:AZ120"/>
    <mergeCell ref="AW112:AZ112"/>
    <mergeCell ref="B114:AZ114"/>
    <mergeCell ref="B116:Y118"/>
    <mergeCell ref="Z116:AB118"/>
    <mergeCell ref="AC116:AZ116"/>
    <mergeCell ref="AC117:AJ118"/>
    <mergeCell ref="AK117:AR118"/>
    <mergeCell ref="AS117:AZ118"/>
    <mergeCell ref="Z112:AD112"/>
    <mergeCell ref="AE112:AH112"/>
    <mergeCell ref="AI112:AL112"/>
    <mergeCell ref="AM112:AO112"/>
    <mergeCell ref="AP112:AR112"/>
    <mergeCell ref="AS112:AV112"/>
    <mergeCell ref="AM111:AO111"/>
    <mergeCell ref="AP111:AR111"/>
    <mergeCell ref="AS111:AV111"/>
    <mergeCell ref="AW111:AZ111"/>
    <mergeCell ref="B112:F112"/>
    <mergeCell ref="G112:I112"/>
    <mergeCell ref="J112:M112"/>
    <mergeCell ref="N112:Q112"/>
    <mergeCell ref="R112:U112"/>
    <mergeCell ref="V112:Y112"/>
    <mergeCell ref="AW110:AZ110"/>
    <mergeCell ref="B111:F111"/>
    <mergeCell ref="G111:I111"/>
    <mergeCell ref="J111:M111"/>
    <mergeCell ref="N111:Q111"/>
    <mergeCell ref="R111:U111"/>
    <mergeCell ref="V111:Y111"/>
    <mergeCell ref="Z111:AD111"/>
    <mergeCell ref="AE111:AH111"/>
    <mergeCell ref="AI111:AL111"/>
    <mergeCell ref="Z110:AD110"/>
    <mergeCell ref="AE110:AH110"/>
    <mergeCell ref="AI110:AL110"/>
    <mergeCell ref="AM110:AO110"/>
    <mergeCell ref="AP110:AR110"/>
    <mergeCell ref="AS110:AV110"/>
    <mergeCell ref="AM109:AO109"/>
    <mergeCell ref="AP109:AR109"/>
    <mergeCell ref="AS109:AV109"/>
    <mergeCell ref="AW109:AZ109"/>
    <mergeCell ref="B110:F110"/>
    <mergeCell ref="G110:I110"/>
    <mergeCell ref="J110:M110"/>
    <mergeCell ref="N110:Q110"/>
    <mergeCell ref="R110:U110"/>
    <mergeCell ref="V110:Y110"/>
    <mergeCell ref="AW108:AZ108"/>
    <mergeCell ref="B109:F109"/>
    <mergeCell ref="G109:I109"/>
    <mergeCell ref="J109:M109"/>
    <mergeCell ref="N109:Q109"/>
    <mergeCell ref="R109:U109"/>
    <mergeCell ref="V109:Y109"/>
    <mergeCell ref="Z109:AD109"/>
    <mergeCell ref="AE109:AH109"/>
    <mergeCell ref="AI109:AL109"/>
    <mergeCell ref="Z108:AD108"/>
    <mergeCell ref="AE108:AH108"/>
    <mergeCell ref="AI108:AL108"/>
    <mergeCell ref="AM108:AO108"/>
    <mergeCell ref="AP108:AR108"/>
    <mergeCell ref="AS108:AV108"/>
    <mergeCell ref="B108:F108"/>
    <mergeCell ref="G108:I108"/>
    <mergeCell ref="J108:M108"/>
    <mergeCell ref="N108:Q108"/>
    <mergeCell ref="R108:U108"/>
    <mergeCell ref="V108:Y108"/>
    <mergeCell ref="AE106:AH107"/>
    <mergeCell ref="AI106:AL107"/>
    <mergeCell ref="AM106:AO107"/>
    <mergeCell ref="AP106:AR107"/>
    <mergeCell ref="AS106:AV107"/>
    <mergeCell ref="AW106:AZ107"/>
    <mergeCell ref="AS102:AV102"/>
    <mergeCell ref="AW102:AZ102"/>
    <mergeCell ref="B104:BF104"/>
    <mergeCell ref="B106:F107"/>
    <mergeCell ref="G106:I107"/>
    <mergeCell ref="J106:M107"/>
    <mergeCell ref="N106:Q107"/>
    <mergeCell ref="R106:U107"/>
    <mergeCell ref="V106:Y107"/>
    <mergeCell ref="Z106:AD107"/>
    <mergeCell ref="V102:Y102"/>
    <mergeCell ref="Z102:AD102"/>
    <mergeCell ref="AE102:AH102"/>
    <mergeCell ref="AI102:AL102"/>
    <mergeCell ref="AM102:AO102"/>
    <mergeCell ref="AP102:AR102"/>
    <mergeCell ref="AI101:AL101"/>
    <mergeCell ref="AM101:AO101"/>
    <mergeCell ref="AP101:AR101"/>
    <mergeCell ref="AS101:AV101"/>
    <mergeCell ref="AW101:AZ101"/>
    <mergeCell ref="B102:F102"/>
    <mergeCell ref="G102:I102"/>
    <mergeCell ref="J102:M102"/>
    <mergeCell ref="N102:Q102"/>
    <mergeCell ref="R102:U102"/>
    <mergeCell ref="AS100:AV100"/>
    <mergeCell ref="AW100:AZ100"/>
    <mergeCell ref="B101:F101"/>
    <mergeCell ref="G101:I101"/>
    <mergeCell ref="J101:M101"/>
    <mergeCell ref="N101:Q101"/>
    <mergeCell ref="R101:U101"/>
    <mergeCell ref="V101:Y101"/>
    <mergeCell ref="Z101:AD101"/>
    <mergeCell ref="AE101:AH101"/>
    <mergeCell ref="V100:Y100"/>
    <mergeCell ref="Z100:AD100"/>
    <mergeCell ref="AE100:AH100"/>
    <mergeCell ref="AI100:AL100"/>
    <mergeCell ref="AM100:AO100"/>
    <mergeCell ref="AP100:AR100"/>
    <mergeCell ref="AI99:AL99"/>
    <mergeCell ref="AM99:AO99"/>
    <mergeCell ref="AP99:AR99"/>
    <mergeCell ref="AS99:AV99"/>
    <mergeCell ref="AW99:AZ99"/>
    <mergeCell ref="B100:F100"/>
    <mergeCell ref="G100:I100"/>
    <mergeCell ref="J100:M100"/>
    <mergeCell ref="N100:Q100"/>
    <mergeCell ref="R100:U100"/>
    <mergeCell ref="AS98:AV98"/>
    <mergeCell ref="AW98:AZ98"/>
    <mergeCell ref="B99:F99"/>
    <mergeCell ref="G99:I99"/>
    <mergeCell ref="J99:M99"/>
    <mergeCell ref="N99:Q99"/>
    <mergeCell ref="R99:U99"/>
    <mergeCell ref="V99:Y99"/>
    <mergeCell ref="Z99:AD99"/>
    <mergeCell ref="AE99:AH99"/>
    <mergeCell ref="V98:Y98"/>
    <mergeCell ref="Z98:AD98"/>
    <mergeCell ref="AE98:AH98"/>
    <mergeCell ref="AI98:AL98"/>
    <mergeCell ref="AM98:AO98"/>
    <mergeCell ref="AP98:AR98"/>
    <mergeCell ref="AI96:AL97"/>
    <mergeCell ref="AM96:AO97"/>
    <mergeCell ref="AP96:AR97"/>
    <mergeCell ref="AS96:AV97"/>
    <mergeCell ref="AW96:AZ97"/>
    <mergeCell ref="B98:F98"/>
    <mergeCell ref="G98:I98"/>
    <mergeCell ref="J98:M98"/>
    <mergeCell ref="N98:Q98"/>
    <mergeCell ref="R98:U98"/>
    <mergeCell ref="AW92:AZ92"/>
    <mergeCell ref="B94:BF94"/>
    <mergeCell ref="B96:F97"/>
    <mergeCell ref="G96:I97"/>
    <mergeCell ref="J96:M97"/>
    <mergeCell ref="N96:Q97"/>
    <mergeCell ref="R96:U97"/>
    <mergeCell ref="V96:Y97"/>
    <mergeCell ref="Z96:AD97"/>
    <mergeCell ref="AE96:AH97"/>
    <mergeCell ref="Z92:AD92"/>
    <mergeCell ref="AE92:AH92"/>
    <mergeCell ref="AI92:AL92"/>
    <mergeCell ref="AM92:AO92"/>
    <mergeCell ref="AP92:AR92"/>
    <mergeCell ref="AS92:AV92"/>
    <mergeCell ref="AM91:AO91"/>
    <mergeCell ref="AP91:AR91"/>
    <mergeCell ref="AS91:AV91"/>
    <mergeCell ref="AW91:AZ91"/>
    <mergeCell ref="B92:F92"/>
    <mergeCell ref="G92:I92"/>
    <mergeCell ref="J92:M92"/>
    <mergeCell ref="N92:Q92"/>
    <mergeCell ref="R92:U92"/>
    <mergeCell ref="V92:Y92"/>
    <mergeCell ref="AW90:AZ90"/>
    <mergeCell ref="B91:F91"/>
    <mergeCell ref="G91:I91"/>
    <mergeCell ref="J91:M91"/>
    <mergeCell ref="N91:Q91"/>
    <mergeCell ref="R91:U91"/>
    <mergeCell ref="V91:Y91"/>
    <mergeCell ref="Z91:AD91"/>
    <mergeCell ref="AE91:AH91"/>
    <mergeCell ref="AI91:AL91"/>
    <mergeCell ref="Z90:AD90"/>
    <mergeCell ref="AE90:AH90"/>
    <mergeCell ref="AI90:AL90"/>
    <mergeCell ref="AM90:AO90"/>
    <mergeCell ref="AP90:AR90"/>
    <mergeCell ref="AS90:AV90"/>
    <mergeCell ref="AM89:AO89"/>
    <mergeCell ref="AP89:AR89"/>
    <mergeCell ref="AS89:AV89"/>
    <mergeCell ref="AW89:AZ89"/>
    <mergeCell ref="B90:F90"/>
    <mergeCell ref="G90:I90"/>
    <mergeCell ref="J90:M90"/>
    <mergeCell ref="N90:Q90"/>
    <mergeCell ref="R90:U90"/>
    <mergeCell ref="V90:Y90"/>
    <mergeCell ref="AW88:AZ88"/>
    <mergeCell ref="B89:F89"/>
    <mergeCell ref="G89:I89"/>
    <mergeCell ref="J89:M89"/>
    <mergeCell ref="N89:Q89"/>
    <mergeCell ref="R89:U89"/>
    <mergeCell ref="V89:Y89"/>
    <mergeCell ref="Z89:AD89"/>
    <mergeCell ref="AE89:AH89"/>
    <mergeCell ref="AI89:AL89"/>
    <mergeCell ref="Z88:AD88"/>
    <mergeCell ref="AE88:AH88"/>
    <mergeCell ref="AI88:AL88"/>
    <mergeCell ref="AM88:AO88"/>
    <mergeCell ref="AP88:AR88"/>
    <mergeCell ref="AS88:AV88"/>
    <mergeCell ref="AM86:AO87"/>
    <mergeCell ref="AP86:AR87"/>
    <mergeCell ref="AS86:AV87"/>
    <mergeCell ref="AW86:AZ87"/>
    <mergeCell ref="B88:F88"/>
    <mergeCell ref="G88:I88"/>
    <mergeCell ref="J88:M88"/>
    <mergeCell ref="N88:Q88"/>
    <mergeCell ref="R88:U88"/>
    <mergeCell ref="V88:Y88"/>
    <mergeCell ref="B84:BF84"/>
    <mergeCell ref="B86:F87"/>
    <mergeCell ref="G86:I87"/>
    <mergeCell ref="J86:M87"/>
    <mergeCell ref="N86:Q87"/>
    <mergeCell ref="R86:U87"/>
    <mergeCell ref="V86:Y87"/>
    <mergeCell ref="Z86:AD87"/>
    <mergeCell ref="AE86:AH87"/>
    <mergeCell ref="AI86:AL87"/>
    <mergeCell ref="B81:Y81"/>
    <mergeCell ref="Z81:AB81"/>
    <mergeCell ref="AC81:AJ81"/>
    <mergeCell ref="AK81:AR81"/>
    <mergeCell ref="AS81:AZ81"/>
    <mergeCell ref="B83:BF83"/>
    <mergeCell ref="B79:Y79"/>
    <mergeCell ref="Z79:AB79"/>
    <mergeCell ref="AC79:AJ79"/>
    <mergeCell ref="AK79:AR79"/>
    <mergeCell ref="AS79:AZ79"/>
    <mergeCell ref="B80:Y80"/>
    <mergeCell ref="Z80:AB80"/>
    <mergeCell ref="AC80:AJ80"/>
    <mergeCell ref="AK80:AR80"/>
    <mergeCell ref="AS80:AZ80"/>
    <mergeCell ref="B77:Y77"/>
    <mergeCell ref="Z77:AB77"/>
    <mergeCell ref="AC77:AJ77"/>
    <mergeCell ref="AK77:AR77"/>
    <mergeCell ref="AS77:AZ77"/>
    <mergeCell ref="B78:Y78"/>
    <mergeCell ref="Z78:AB78"/>
    <mergeCell ref="AC78:AJ78"/>
    <mergeCell ref="AK78:AR78"/>
    <mergeCell ref="AS78:AZ78"/>
    <mergeCell ref="AR70:AT70"/>
    <mergeCell ref="AU70:AW70"/>
    <mergeCell ref="AX70:AZ70"/>
    <mergeCell ref="B72:AZ72"/>
    <mergeCell ref="B74:Y76"/>
    <mergeCell ref="Z74:AB76"/>
    <mergeCell ref="AC74:AZ74"/>
    <mergeCell ref="AC75:AJ76"/>
    <mergeCell ref="AK75:AR76"/>
    <mergeCell ref="AS75:AZ76"/>
    <mergeCell ref="Z70:AC70"/>
    <mergeCell ref="AD70:AF70"/>
    <mergeCell ref="AG70:AI70"/>
    <mergeCell ref="AJ70:AL70"/>
    <mergeCell ref="AM70:AO70"/>
    <mergeCell ref="AP70:AQ70"/>
    <mergeCell ref="B70:F70"/>
    <mergeCell ref="G70:I70"/>
    <mergeCell ref="J70:M70"/>
    <mergeCell ref="N70:Q70"/>
    <mergeCell ref="R70:U70"/>
    <mergeCell ref="V70:Y70"/>
    <mergeCell ref="AJ69:AL69"/>
    <mergeCell ref="AM69:AO69"/>
    <mergeCell ref="AP69:AQ69"/>
    <mergeCell ref="AR69:AT69"/>
    <mergeCell ref="AU69:AW69"/>
    <mergeCell ref="AX69:AZ69"/>
    <mergeCell ref="AX68:AZ68"/>
    <mergeCell ref="B69:F69"/>
    <mergeCell ref="G69:I69"/>
    <mergeCell ref="J69:M69"/>
    <mergeCell ref="N69:Q69"/>
    <mergeCell ref="R69:U69"/>
    <mergeCell ref="V69:Y69"/>
    <mergeCell ref="Z69:AC69"/>
    <mergeCell ref="AD69:AF69"/>
    <mergeCell ref="AG69:AI69"/>
    <mergeCell ref="AG68:AI68"/>
    <mergeCell ref="AJ68:AL68"/>
    <mergeCell ref="AM68:AO68"/>
    <mergeCell ref="AP68:AQ68"/>
    <mergeCell ref="AR68:AT68"/>
    <mergeCell ref="AU68:AW68"/>
    <mergeCell ref="AU67:AW67"/>
    <mergeCell ref="AX67:AZ67"/>
    <mergeCell ref="B68:F68"/>
    <mergeCell ref="G68:I68"/>
    <mergeCell ref="J68:M68"/>
    <mergeCell ref="N68:Q68"/>
    <mergeCell ref="R68:U68"/>
    <mergeCell ref="V68:Y68"/>
    <mergeCell ref="Z68:AC68"/>
    <mergeCell ref="AD68:AF68"/>
    <mergeCell ref="AD67:AF67"/>
    <mergeCell ref="AG67:AI67"/>
    <mergeCell ref="AJ67:AL67"/>
    <mergeCell ref="AM67:AO67"/>
    <mergeCell ref="AP67:AQ67"/>
    <mergeCell ref="AR67:AT67"/>
    <mergeCell ref="AR66:AT66"/>
    <mergeCell ref="AU66:AW66"/>
    <mergeCell ref="AX66:AZ66"/>
    <mergeCell ref="B67:F67"/>
    <mergeCell ref="G67:I67"/>
    <mergeCell ref="J67:M67"/>
    <mergeCell ref="N67:Q67"/>
    <mergeCell ref="R67:U67"/>
    <mergeCell ref="V67:Y67"/>
    <mergeCell ref="Z67:AC67"/>
    <mergeCell ref="Z66:AC66"/>
    <mergeCell ref="AD66:AF66"/>
    <mergeCell ref="AG66:AI66"/>
    <mergeCell ref="AJ66:AL66"/>
    <mergeCell ref="AM66:AO66"/>
    <mergeCell ref="AP66:AQ66"/>
    <mergeCell ref="B66:F66"/>
    <mergeCell ref="G66:I66"/>
    <mergeCell ref="J66:M66"/>
    <mergeCell ref="N66:Q66"/>
    <mergeCell ref="R66:U66"/>
    <mergeCell ref="V66:Y66"/>
    <mergeCell ref="AJ64:AO64"/>
    <mergeCell ref="AP64:AW64"/>
    <mergeCell ref="AX64:AZ65"/>
    <mergeCell ref="AD65:AF65"/>
    <mergeCell ref="AG65:AI65"/>
    <mergeCell ref="AJ65:AL65"/>
    <mergeCell ref="AM65:AO65"/>
    <mergeCell ref="AP65:AQ65"/>
    <mergeCell ref="AR65:AT65"/>
    <mergeCell ref="AU65:AW65"/>
    <mergeCell ref="AX60:AZ60"/>
    <mergeCell ref="B62:BF62"/>
    <mergeCell ref="B64:F65"/>
    <mergeCell ref="G64:I65"/>
    <mergeCell ref="J64:M65"/>
    <mergeCell ref="N64:Q65"/>
    <mergeCell ref="R64:U65"/>
    <mergeCell ref="V64:Y65"/>
    <mergeCell ref="Z64:AC65"/>
    <mergeCell ref="AD64:AI64"/>
    <mergeCell ref="AG60:AI60"/>
    <mergeCell ref="AJ60:AL60"/>
    <mergeCell ref="AM60:AO60"/>
    <mergeCell ref="AP60:AQ60"/>
    <mergeCell ref="AR60:AT60"/>
    <mergeCell ref="AU60:AW60"/>
    <mergeCell ref="AU59:AW59"/>
    <mergeCell ref="AX59:AZ59"/>
    <mergeCell ref="B60:F60"/>
    <mergeCell ref="G60:I60"/>
    <mergeCell ref="J60:M60"/>
    <mergeCell ref="N60:Q60"/>
    <mergeCell ref="R60:U60"/>
    <mergeCell ref="V60:Y60"/>
    <mergeCell ref="Z60:AC60"/>
    <mergeCell ref="AD60:AF60"/>
    <mergeCell ref="AD59:AF59"/>
    <mergeCell ref="AG59:AI59"/>
    <mergeCell ref="AJ59:AL59"/>
    <mergeCell ref="AM59:AO59"/>
    <mergeCell ref="AP59:AQ59"/>
    <mergeCell ref="AR59:AT59"/>
    <mergeCell ref="AR58:AT58"/>
    <mergeCell ref="AU58:AW58"/>
    <mergeCell ref="AX58:AZ58"/>
    <mergeCell ref="B59:F59"/>
    <mergeCell ref="G59:I59"/>
    <mergeCell ref="J59:M59"/>
    <mergeCell ref="N59:Q59"/>
    <mergeCell ref="R59:U59"/>
    <mergeCell ref="V59:Y59"/>
    <mergeCell ref="Z59:AC59"/>
    <mergeCell ref="Z58:AC58"/>
    <mergeCell ref="AD58:AF58"/>
    <mergeCell ref="AG58:AI58"/>
    <mergeCell ref="AJ58:AL58"/>
    <mergeCell ref="AM58:AO58"/>
    <mergeCell ref="AP58:AQ58"/>
    <mergeCell ref="B58:F58"/>
    <mergeCell ref="G58:I58"/>
    <mergeCell ref="J58:M58"/>
    <mergeCell ref="N58:Q58"/>
    <mergeCell ref="R58:U58"/>
    <mergeCell ref="V58:Y58"/>
    <mergeCell ref="AJ57:AL57"/>
    <mergeCell ref="AM57:AO57"/>
    <mergeCell ref="AP57:AQ57"/>
    <mergeCell ref="AR57:AT57"/>
    <mergeCell ref="AU57:AW57"/>
    <mergeCell ref="AX57:AZ57"/>
    <mergeCell ref="AX56:AZ56"/>
    <mergeCell ref="B57:F57"/>
    <mergeCell ref="G57:I57"/>
    <mergeCell ref="J57:M57"/>
    <mergeCell ref="N57:Q57"/>
    <mergeCell ref="R57:U57"/>
    <mergeCell ref="V57:Y57"/>
    <mergeCell ref="Z57:AC57"/>
    <mergeCell ref="AD57:AF57"/>
    <mergeCell ref="AG57:AI57"/>
    <mergeCell ref="AG56:AI56"/>
    <mergeCell ref="AJ56:AL56"/>
    <mergeCell ref="AM56:AO56"/>
    <mergeCell ref="AP56:AQ56"/>
    <mergeCell ref="AR56:AT56"/>
    <mergeCell ref="AU56:AW56"/>
    <mergeCell ref="B56:F56"/>
    <mergeCell ref="G56:I56"/>
    <mergeCell ref="J56:M56"/>
    <mergeCell ref="N56:Q56"/>
    <mergeCell ref="R56:U56"/>
    <mergeCell ref="V56:Y56"/>
    <mergeCell ref="Z56:AC56"/>
    <mergeCell ref="AD56:AF56"/>
    <mergeCell ref="Z54:AC55"/>
    <mergeCell ref="AD54:AI54"/>
    <mergeCell ref="AJ54:AO54"/>
    <mergeCell ref="AP54:AW54"/>
    <mergeCell ref="AX54:AZ55"/>
    <mergeCell ref="AD55:AF55"/>
    <mergeCell ref="AG55:AI55"/>
    <mergeCell ref="AJ55:AL55"/>
    <mergeCell ref="AM55:AO55"/>
    <mergeCell ref="AP55:AQ55"/>
    <mergeCell ref="AR50:AT50"/>
    <mergeCell ref="AU50:AW50"/>
    <mergeCell ref="AX50:AZ50"/>
    <mergeCell ref="B52:BF52"/>
    <mergeCell ref="B54:F55"/>
    <mergeCell ref="G54:I55"/>
    <mergeCell ref="J54:M55"/>
    <mergeCell ref="N54:Q55"/>
    <mergeCell ref="R54:U55"/>
    <mergeCell ref="V54:Y55"/>
    <mergeCell ref="Z50:AC50"/>
    <mergeCell ref="AD50:AF50"/>
    <mergeCell ref="AG50:AI50"/>
    <mergeCell ref="AJ50:AL50"/>
    <mergeCell ref="AM50:AO50"/>
    <mergeCell ref="AP50:AQ50"/>
    <mergeCell ref="B50:F50"/>
    <mergeCell ref="G50:I50"/>
    <mergeCell ref="J50:M50"/>
    <mergeCell ref="N50:Q50"/>
    <mergeCell ref="R50:U50"/>
    <mergeCell ref="V50:Y50"/>
    <mergeCell ref="AR55:AT55"/>
    <mergeCell ref="AU55:AW55"/>
    <mergeCell ref="AJ49:AL49"/>
    <mergeCell ref="AM49:AO49"/>
    <mergeCell ref="AP49:AQ49"/>
    <mergeCell ref="AR49:AT49"/>
    <mergeCell ref="AU49:AW49"/>
    <mergeCell ref="AX49:AZ49"/>
    <mergeCell ref="AX48:AZ48"/>
    <mergeCell ref="B49:F49"/>
    <mergeCell ref="G49:I49"/>
    <mergeCell ref="J49:M49"/>
    <mergeCell ref="N49:Q49"/>
    <mergeCell ref="R49:U49"/>
    <mergeCell ref="V49:Y49"/>
    <mergeCell ref="Z49:AC49"/>
    <mergeCell ref="AD49:AF49"/>
    <mergeCell ref="AG49:AI49"/>
    <mergeCell ref="AG48:AI48"/>
    <mergeCell ref="AJ48:AL48"/>
    <mergeCell ref="AM48:AO48"/>
    <mergeCell ref="AP48:AQ48"/>
    <mergeCell ref="AR48:AT48"/>
    <mergeCell ref="AU48:AW48"/>
    <mergeCell ref="AU47:AW47"/>
    <mergeCell ref="AX47:AZ47"/>
    <mergeCell ref="B48:F48"/>
    <mergeCell ref="G48:I48"/>
    <mergeCell ref="J48:M48"/>
    <mergeCell ref="N48:Q48"/>
    <mergeCell ref="R48:U48"/>
    <mergeCell ref="V48:Y48"/>
    <mergeCell ref="Z48:AC48"/>
    <mergeCell ref="AD48:AF48"/>
    <mergeCell ref="AD47:AF47"/>
    <mergeCell ref="AG47:AI47"/>
    <mergeCell ref="AJ47:AL47"/>
    <mergeCell ref="AM47:AO47"/>
    <mergeCell ref="AP47:AQ47"/>
    <mergeCell ref="AR47:AT47"/>
    <mergeCell ref="AR46:AT46"/>
    <mergeCell ref="AU46:AW46"/>
    <mergeCell ref="AX46:AZ46"/>
    <mergeCell ref="B47:F47"/>
    <mergeCell ref="G47:I47"/>
    <mergeCell ref="J47:M47"/>
    <mergeCell ref="N47:Q47"/>
    <mergeCell ref="R47:U47"/>
    <mergeCell ref="V47:Y47"/>
    <mergeCell ref="Z47:AC47"/>
    <mergeCell ref="Z46:AC46"/>
    <mergeCell ref="AD46:AF46"/>
    <mergeCell ref="AG46:AI46"/>
    <mergeCell ref="AJ46:AL46"/>
    <mergeCell ref="AM46:AO46"/>
    <mergeCell ref="AP46:AQ46"/>
    <mergeCell ref="B34:Y34"/>
    <mergeCell ref="Z34:AB34"/>
    <mergeCell ref="AC34:AJ34"/>
    <mergeCell ref="AK34:AR34"/>
    <mergeCell ref="AS34:AZ34"/>
    <mergeCell ref="B46:F46"/>
    <mergeCell ref="G46:I46"/>
    <mergeCell ref="J46:M46"/>
    <mergeCell ref="N46:Q46"/>
    <mergeCell ref="R46:U46"/>
    <mergeCell ref="V46:Y46"/>
    <mergeCell ref="AJ44:AO44"/>
    <mergeCell ref="AP44:AW44"/>
    <mergeCell ref="AX44:AZ45"/>
    <mergeCell ref="AD45:AF45"/>
    <mergeCell ref="AG45:AI45"/>
    <mergeCell ref="AJ45:AL45"/>
    <mergeCell ref="AM45:AO45"/>
    <mergeCell ref="AP45:AQ45"/>
    <mergeCell ref="AR45:AT45"/>
    <mergeCell ref="AU45:AW45"/>
    <mergeCell ref="B41:BF41"/>
    <mergeCell ref="B42:BF42"/>
    <mergeCell ref="B44:F45"/>
    <mergeCell ref="G44:I45"/>
    <mergeCell ref="J44:M45"/>
    <mergeCell ref="N44:Q45"/>
    <mergeCell ref="R44:U45"/>
    <mergeCell ref="V44:Y45"/>
    <mergeCell ref="Z44:AC45"/>
    <mergeCell ref="AD44:AI44"/>
    <mergeCell ref="B32:Y32"/>
    <mergeCell ref="Z32:AB32"/>
    <mergeCell ref="AC32:AJ32"/>
    <mergeCell ref="AK32:AR32"/>
    <mergeCell ref="AS32:AZ32"/>
    <mergeCell ref="B24:AZ24"/>
    <mergeCell ref="B26:AZ26"/>
    <mergeCell ref="B28:Y30"/>
    <mergeCell ref="Z28:AB30"/>
    <mergeCell ref="AC28:AZ28"/>
    <mergeCell ref="AC29:AJ30"/>
    <mergeCell ref="AK29:AR30"/>
    <mergeCell ref="AS29:AZ30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B35:Y35"/>
    <mergeCell ref="Z35:AB35"/>
    <mergeCell ref="B36:Y36"/>
    <mergeCell ref="Z36:AB36"/>
    <mergeCell ref="B38:Y38"/>
    <mergeCell ref="Z38:AB38"/>
    <mergeCell ref="B33:Y33"/>
    <mergeCell ref="Z33:AB33"/>
    <mergeCell ref="AC33:AJ33"/>
    <mergeCell ref="AK33:AR33"/>
    <mergeCell ref="AS33:AZ33"/>
    <mergeCell ref="B22:Y22"/>
    <mergeCell ref="Z22:AB22"/>
    <mergeCell ref="AC22:AJ22"/>
    <mergeCell ref="AK22:AR22"/>
    <mergeCell ref="AS22:AZ22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31:Y31"/>
    <mergeCell ref="Z31:AB31"/>
    <mergeCell ref="AC31:AJ31"/>
    <mergeCell ref="AK31:AR31"/>
    <mergeCell ref="AS31:AZ31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21:Y21"/>
    <mergeCell ref="Z21:AB21"/>
    <mergeCell ref="AC21:AJ21"/>
    <mergeCell ref="AK21:AR21"/>
    <mergeCell ref="AS21:AZ21"/>
    <mergeCell ref="P8:AZ8"/>
    <mergeCell ref="B10:AS10"/>
    <mergeCell ref="B12:Y14"/>
    <mergeCell ref="Z12:AB14"/>
    <mergeCell ref="AC12:AZ12"/>
    <mergeCell ref="AC13:AJ14"/>
    <mergeCell ref="AK13:AR14"/>
    <mergeCell ref="AS13:AZ14"/>
    <mergeCell ref="A1:AZ1"/>
    <mergeCell ref="A3:K3"/>
    <mergeCell ref="L3:AZ3"/>
    <mergeCell ref="L4:AZ4"/>
    <mergeCell ref="L5:AZ5"/>
    <mergeCell ref="A7:O7"/>
    <mergeCell ref="P7:AZ7"/>
    <mergeCell ref="B17:Y17"/>
    <mergeCell ref="Z17:AB17"/>
    <mergeCell ref="AC17:AJ17"/>
    <mergeCell ref="AK17:AR17"/>
    <mergeCell ref="AS17:AZ17"/>
  </mergeCells>
  <pageMargins left="0.70866141732283472" right="0.39370078740157483" top="0.74803149606299213" bottom="0.74803149606299213" header="0.31496062992125984" footer="0"/>
  <pageSetup paperSize="8" scale="67" orientation="landscape" r:id="rId1"/>
  <rowBreaks count="7" manualBreakCount="7">
    <brk id="40" max="52" man="1"/>
    <brk id="51" max="52" man="1"/>
    <brk id="71" max="52" man="1"/>
    <brk id="103" max="52" man="1"/>
    <brk id="142" max="52" man="1"/>
    <brk id="177" max="52" man="1"/>
    <brk id="215" max="5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M235"/>
  <sheetViews>
    <sheetView zoomScaleNormal="100" zoomScaleSheetLayoutView="100" workbookViewId="0">
      <selection activeCell="B38" sqref="B38:Y38"/>
    </sheetView>
  </sheetViews>
  <sheetFormatPr defaultColWidth="0.85546875" defaultRowHeight="15" x14ac:dyDescent="0.25"/>
  <cols>
    <col min="1" max="52" width="3.85546875" style="335" customWidth="1"/>
    <col min="53" max="53" width="0.85546875" style="335"/>
    <col min="54" max="16384" width="0.85546875" style="40"/>
  </cols>
  <sheetData>
    <row r="1" spans="1:53" ht="50.1" customHeight="1" x14ac:dyDescent="0.25">
      <c r="A1" s="888" t="s">
        <v>829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136"/>
    </row>
    <row r="2" spans="1:53" s="41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53" ht="15" customHeight="1" x14ac:dyDescent="0.25">
      <c r="A3" s="889" t="s">
        <v>351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90" t="s">
        <v>592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137"/>
    </row>
    <row r="4" spans="1:53" ht="1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891" t="s">
        <v>574</v>
      </c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891"/>
      <c r="AT4" s="891"/>
      <c r="AU4" s="891"/>
      <c r="AV4" s="891"/>
      <c r="AW4" s="891"/>
      <c r="AX4" s="891"/>
      <c r="AY4" s="891"/>
      <c r="AZ4" s="891"/>
      <c r="BA4" s="93"/>
    </row>
    <row r="5" spans="1:53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474" t="s">
        <v>1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162"/>
    </row>
    <row r="6" spans="1:53" s="41" customFormat="1" ht="1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 t="s">
        <v>317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s="35" customFormat="1" ht="15" customHeight="1" x14ac:dyDescent="0.25">
      <c r="A7" s="467" t="s">
        <v>547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73" t="s">
        <v>834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5"/>
    </row>
    <row r="8" spans="1:53" s="35" customFormat="1" ht="15" customHeight="1" x14ac:dyDescent="0.2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O8" s="138"/>
      <c r="P8" s="474" t="s">
        <v>548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5"/>
    </row>
    <row r="9" spans="1:53" ht="15" customHeight="1" x14ac:dyDescent="0.25"/>
    <row r="10" spans="1:53" s="43" customFormat="1" x14ac:dyDescent="0.25">
      <c r="A10" s="98"/>
      <c r="B10" s="892" t="s">
        <v>136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97"/>
      <c r="AU10" s="97"/>
      <c r="AV10" s="97"/>
      <c r="AW10" s="97"/>
      <c r="AX10" s="97"/>
      <c r="AY10" s="97"/>
      <c r="AZ10" s="97"/>
      <c r="BA10" s="98"/>
    </row>
    <row r="11" spans="1:53" s="43" customFormat="1" ht="8.1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</row>
    <row r="12" spans="1:53" s="43" customFormat="1" ht="24.95" customHeight="1" x14ac:dyDescent="0.25">
      <c r="A12" s="98"/>
      <c r="B12" s="401" t="s">
        <v>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00" t="s">
        <v>72</v>
      </c>
      <c r="AA12" s="401"/>
      <c r="AB12" s="402"/>
      <c r="AC12" s="383" t="s">
        <v>5</v>
      </c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98"/>
    </row>
    <row r="13" spans="1:53" s="43" customFormat="1" ht="24.95" customHeight="1" x14ac:dyDescent="0.25">
      <c r="A13" s="98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4"/>
      <c r="Z13" s="455"/>
      <c r="AA13" s="453"/>
      <c r="AB13" s="454"/>
      <c r="AC13" s="400" t="s">
        <v>815</v>
      </c>
      <c r="AD13" s="401"/>
      <c r="AE13" s="401"/>
      <c r="AF13" s="401"/>
      <c r="AG13" s="401"/>
      <c r="AH13" s="401"/>
      <c r="AI13" s="401"/>
      <c r="AJ13" s="402"/>
      <c r="AK13" s="456" t="s">
        <v>816</v>
      </c>
      <c r="AL13" s="456"/>
      <c r="AM13" s="456"/>
      <c r="AN13" s="456"/>
      <c r="AO13" s="456"/>
      <c r="AP13" s="456"/>
      <c r="AQ13" s="456"/>
      <c r="AR13" s="456"/>
      <c r="AS13" s="401" t="s">
        <v>817</v>
      </c>
      <c r="AT13" s="401"/>
      <c r="AU13" s="401"/>
      <c r="AV13" s="401"/>
      <c r="AW13" s="401"/>
      <c r="AX13" s="401"/>
      <c r="AY13" s="401"/>
      <c r="AZ13" s="401"/>
      <c r="BA13" s="98"/>
    </row>
    <row r="14" spans="1:53" s="43" customFormat="1" ht="24.95" customHeight="1" x14ac:dyDescent="0.25">
      <c r="A14" s="98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5"/>
      <c r="AA14" s="404"/>
      <c r="AB14" s="406"/>
      <c r="AC14" s="405"/>
      <c r="AD14" s="404"/>
      <c r="AE14" s="404"/>
      <c r="AF14" s="404"/>
      <c r="AG14" s="404"/>
      <c r="AH14" s="404"/>
      <c r="AI14" s="404"/>
      <c r="AJ14" s="406"/>
      <c r="AK14" s="456"/>
      <c r="AL14" s="456"/>
      <c r="AM14" s="456"/>
      <c r="AN14" s="456"/>
      <c r="AO14" s="456"/>
      <c r="AP14" s="456"/>
      <c r="AQ14" s="456"/>
      <c r="AR14" s="456"/>
      <c r="AS14" s="404"/>
      <c r="AT14" s="404"/>
      <c r="AU14" s="404"/>
      <c r="AV14" s="404"/>
      <c r="AW14" s="404"/>
      <c r="AX14" s="404"/>
      <c r="AY14" s="404"/>
      <c r="AZ14" s="404"/>
      <c r="BA14" s="98"/>
    </row>
    <row r="15" spans="1:53" s="58" customFormat="1" ht="15" customHeight="1" x14ac:dyDescent="0.25">
      <c r="A15" s="159"/>
      <c r="B15" s="933">
        <v>1</v>
      </c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4"/>
      <c r="Z15" s="935" t="s">
        <v>75</v>
      </c>
      <c r="AA15" s="933"/>
      <c r="AB15" s="934"/>
      <c r="AC15" s="935" t="s">
        <v>9</v>
      </c>
      <c r="AD15" s="933"/>
      <c r="AE15" s="933"/>
      <c r="AF15" s="933"/>
      <c r="AG15" s="933"/>
      <c r="AH15" s="933"/>
      <c r="AI15" s="933"/>
      <c r="AJ15" s="934"/>
      <c r="AK15" s="935" t="s">
        <v>10</v>
      </c>
      <c r="AL15" s="933"/>
      <c r="AM15" s="933"/>
      <c r="AN15" s="933"/>
      <c r="AO15" s="933"/>
      <c r="AP15" s="933"/>
      <c r="AQ15" s="933"/>
      <c r="AR15" s="934"/>
      <c r="AS15" s="935" t="s">
        <v>11</v>
      </c>
      <c r="AT15" s="933"/>
      <c r="AU15" s="933"/>
      <c r="AV15" s="933"/>
      <c r="AW15" s="933"/>
      <c r="AX15" s="933"/>
      <c r="AY15" s="933"/>
      <c r="AZ15" s="933"/>
      <c r="BA15" s="161"/>
    </row>
    <row r="16" spans="1:53" s="58" customFormat="1" ht="15" hidden="1" customHeight="1" x14ac:dyDescent="0.25">
      <c r="A16" s="159"/>
      <c r="B16" s="740" t="s">
        <v>460</v>
      </c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887"/>
      <c r="Z16" s="439" t="s">
        <v>221</v>
      </c>
      <c r="AA16" s="440"/>
      <c r="AB16" s="44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2"/>
      <c r="BA16" s="161"/>
    </row>
    <row r="17" spans="1:54" s="58" customFormat="1" ht="15" hidden="1" customHeight="1" x14ac:dyDescent="0.25">
      <c r="A17" s="159"/>
      <c r="B17" s="737" t="s">
        <v>461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9"/>
      <c r="Z17" s="417" t="s">
        <v>224</v>
      </c>
      <c r="AA17" s="418"/>
      <c r="AB17" s="419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588"/>
      <c r="BA17" s="161"/>
    </row>
    <row r="18" spans="1:54" s="43" customFormat="1" x14ac:dyDescent="0.25">
      <c r="A18" s="98"/>
      <c r="B18" s="957" t="s">
        <v>835</v>
      </c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58"/>
      <c r="V18" s="958"/>
      <c r="W18" s="958"/>
      <c r="X18" s="958"/>
      <c r="Y18" s="959"/>
      <c r="Z18" s="417" t="s">
        <v>237</v>
      </c>
      <c r="AA18" s="418"/>
      <c r="AB18" s="419"/>
      <c r="AC18" s="723">
        <v>4000</v>
      </c>
      <c r="AD18" s="723"/>
      <c r="AE18" s="723"/>
      <c r="AF18" s="723"/>
      <c r="AG18" s="723"/>
      <c r="AH18" s="723"/>
      <c r="AI18" s="723"/>
      <c r="AJ18" s="723"/>
      <c r="AK18" s="723">
        <v>0</v>
      </c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3"/>
      <c r="BA18" s="98"/>
    </row>
    <row r="19" spans="1:54" s="51" customFormat="1" ht="15" hidden="1" customHeight="1" x14ac:dyDescent="0.25">
      <c r="A19" s="160"/>
      <c r="B19" s="737" t="s">
        <v>463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9"/>
      <c r="Z19" s="417" t="s">
        <v>241</v>
      </c>
      <c r="AA19" s="418"/>
      <c r="AB19" s="419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AZ19" s="893"/>
      <c r="BA19" s="160"/>
    </row>
    <row r="20" spans="1:54" s="51" customFormat="1" hidden="1" x14ac:dyDescent="0.25">
      <c r="A20" s="160"/>
      <c r="B20" s="740" t="s">
        <v>462</v>
      </c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887"/>
      <c r="Z20" s="417" t="s">
        <v>260</v>
      </c>
      <c r="AA20" s="418"/>
      <c r="AB20" s="419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893"/>
      <c r="BA20" s="160"/>
    </row>
    <row r="21" spans="1:54" s="43" customFormat="1" ht="33" hidden="1" customHeight="1" x14ac:dyDescent="0.25">
      <c r="A21" s="98"/>
      <c r="B21" s="414" t="s">
        <v>532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  <c r="Z21" s="417" t="s">
        <v>306</v>
      </c>
      <c r="AA21" s="418"/>
      <c r="AB21" s="419"/>
      <c r="AC21" s="812"/>
      <c r="AD21" s="813"/>
      <c r="AE21" s="813"/>
      <c r="AF21" s="813"/>
      <c r="AG21" s="813"/>
      <c r="AH21" s="813"/>
      <c r="AI21" s="813"/>
      <c r="AJ21" s="814"/>
      <c r="AK21" s="812"/>
      <c r="AL21" s="813"/>
      <c r="AM21" s="813"/>
      <c r="AN21" s="813"/>
      <c r="AO21" s="813"/>
      <c r="AP21" s="813"/>
      <c r="AQ21" s="813"/>
      <c r="AR21" s="814"/>
      <c r="AS21" s="812"/>
      <c r="AT21" s="813"/>
      <c r="AU21" s="813"/>
      <c r="AV21" s="813"/>
      <c r="AW21" s="813"/>
      <c r="AX21" s="813"/>
      <c r="AY21" s="813"/>
      <c r="AZ21" s="815"/>
      <c r="BA21" s="98"/>
    </row>
    <row r="22" spans="1:54" s="43" customFormat="1" ht="18" customHeight="1" thickBot="1" x14ac:dyDescent="0.3">
      <c r="A22" s="98"/>
      <c r="B22" s="420" t="s">
        <v>58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2"/>
      <c r="Z22" s="423" t="s">
        <v>244</v>
      </c>
      <c r="AA22" s="424"/>
      <c r="AB22" s="425"/>
      <c r="AC22" s="734">
        <f>+AC18+AC16-AC17-AC19+AC20</f>
        <v>4000</v>
      </c>
      <c r="AD22" s="735"/>
      <c r="AE22" s="735"/>
      <c r="AF22" s="735"/>
      <c r="AG22" s="735"/>
      <c r="AH22" s="735"/>
      <c r="AI22" s="735"/>
      <c r="AJ22" s="736"/>
      <c r="AK22" s="734">
        <f t="shared" ref="AK22" si="0">+AK18+AK16-AK17-AK19+AK20</f>
        <v>0</v>
      </c>
      <c r="AL22" s="735"/>
      <c r="AM22" s="735"/>
      <c r="AN22" s="735"/>
      <c r="AO22" s="735"/>
      <c r="AP22" s="735"/>
      <c r="AQ22" s="735"/>
      <c r="AR22" s="736"/>
      <c r="AS22" s="734">
        <f t="shared" ref="AS22" si="1">+AS18+AS16-AS17-AS19+AS20</f>
        <v>0</v>
      </c>
      <c r="AT22" s="735"/>
      <c r="AU22" s="735"/>
      <c r="AV22" s="735"/>
      <c r="AW22" s="735"/>
      <c r="AX22" s="735"/>
      <c r="AY22" s="735"/>
      <c r="AZ22" s="736"/>
      <c r="BA22" s="98"/>
    </row>
    <row r="23" spans="1:54" s="8" customFormat="1" x14ac:dyDescent="0.25">
      <c r="A23" s="98"/>
      <c r="B23" s="26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119"/>
      <c r="AA23" s="119"/>
      <c r="AB23" s="1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98"/>
      <c r="BB23" s="98"/>
    </row>
    <row r="24" spans="1:54" s="8" customFormat="1" x14ac:dyDescent="0.25">
      <c r="A24" s="98"/>
      <c r="B24" s="962" t="s">
        <v>510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98"/>
      <c r="BB24" s="98"/>
    </row>
    <row r="25" spans="1:54" customFormat="1" x14ac:dyDescent="0.25">
      <c r="A25" s="7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</row>
    <row r="26" spans="1:54" s="43" customFormat="1" ht="18" customHeight="1" x14ac:dyDescent="0.25">
      <c r="A26" s="98"/>
      <c r="B26" s="618" t="s">
        <v>485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18"/>
      <c r="AR26" s="618"/>
      <c r="AS26" s="618"/>
      <c r="AT26" s="618"/>
      <c r="AU26" s="618"/>
      <c r="AV26" s="618"/>
      <c r="AW26" s="618"/>
      <c r="AX26" s="618"/>
      <c r="AY26" s="618"/>
      <c r="AZ26" s="618"/>
      <c r="BA26" s="98"/>
    </row>
    <row r="27" spans="1:54" s="43" customFormat="1" ht="8.1" customHeight="1" x14ac:dyDescent="0.25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</row>
    <row r="28" spans="1:54" s="43" customFormat="1" ht="24.95" customHeight="1" x14ac:dyDescent="0.25">
      <c r="A28" s="98"/>
      <c r="B28" s="401" t="s">
        <v>3</v>
      </c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2"/>
      <c r="Z28" s="400" t="s">
        <v>72</v>
      </c>
      <c r="AA28" s="401"/>
      <c r="AB28" s="402"/>
      <c r="AC28" s="383" t="s">
        <v>5</v>
      </c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98"/>
    </row>
    <row r="29" spans="1:54" s="43" customFormat="1" ht="24.95" customHeight="1" x14ac:dyDescent="0.25">
      <c r="A29" s="98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4"/>
      <c r="Z29" s="455"/>
      <c r="AA29" s="453"/>
      <c r="AB29" s="454"/>
      <c r="AC29" s="400" t="str">
        <f>AC13</f>
        <v>на  2024 год
(на текущий 
финансовый год)</v>
      </c>
      <c r="AD29" s="401"/>
      <c r="AE29" s="401"/>
      <c r="AF29" s="401"/>
      <c r="AG29" s="401"/>
      <c r="AH29" s="401"/>
      <c r="AI29" s="401"/>
      <c r="AJ29" s="402"/>
      <c r="AK29" s="456" t="str">
        <f>AK13</f>
        <v>на  2025 год 
(на первый год 
планового периода)</v>
      </c>
      <c r="AL29" s="456"/>
      <c r="AM29" s="456"/>
      <c r="AN29" s="456"/>
      <c r="AO29" s="456"/>
      <c r="AP29" s="456"/>
      <c r="AQ29" s="456"/>
      <c r="AR29" s="456"/>
      <c r="AS29" s="401" t="str">
        <f>AS13</f>
        <v>на  2026 год 
(на второй год 
планового периода)</v>
      </c>
      <c r="AT29" s="401"/>
      <c r="AU29" s="401"/>
      <c r="AV29" s="401"/>
      <c r="AW29" s="401"/>
      <c r="AX29" s="401"/>
      <c r="AY29" s="401"/>
      <c r="AZ29" s="401"/>
      <c r="BA29" s="98"/>
    </row>
    <row r="30" spans="1:54" s="43" customFormat="1" ht="24.95" customHeight="1" x14ac:dyDescent="0.25">
      <c r="A30" s="98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6"/>
      <c r="Z30" s="405"/>
      <c r="AA30" s="404"/>
      <c r="AB30" s="406"/>
      <c r="AC30" s="405"/>
      <c r="AD30" s="404"/>
      <c r="AE30" s="404"/>
      <c r="AF30" s="404"/>
      <c r="AG30" s="404"/>
      <c r="AH30" s="404"/>
      <c r="AI30" s="404"/>
      <c r="AJ30" s="406"/>
      <c r="AK30" s="456"/>
      <c r="AL30" s="456"/>
      <c r="AM30" s="456"/>
      <c r="AN30" s="456"/>
      <c r="AO30" s="456"/>
      <c r="AP30" s="456"/>
      <c r="AQ30" s="456"/>
      <c r="AR30" s="456"/>
      <c r="AS30" s="404"/>
      <c r="AT30" s="404"/>
      <c r="AU30" s="404"/>
      <c r="AV30" s="404"/>
      <c r="AW30" s="404"/>
      <c r="AX30" s="404"/>
      <c r="AY30" s="404"/>
      <c r="AZ30" s="404"/>
      <c r="BA30" s="98"/>
    </row>
    <row r="31" spans="1:54" s="58" customFormat="1" ht="15" customHeight="1" x14ac:dyDescent="0.25">
      <c r="A31" s="159"/>
      <c r="B31" s="933">
        <v>1</v>
      </c>
      <c r="C31" s="9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  <c r="U31" s="933"/>
      <c r="V31" s="933"/>
      <c r="W31" s="933"/>
      <c r="X31" s="933"/>
      <c r="Y31" s="934"/>
      <c r="Z31" s="935" t="s">
        <v>75</v>
      </c>
      <c r="AA31" s="933"/>
      <c r="AB31" s="934"/>
      <c r="AC31" s="935" t="s">
        <v>9</v>
      </c>
      <c r="AD31" s="933"/>
      <c r="AE31" s="933"/>
      <c r="AF31" s="933"/>
      <c r="AG31" s="933"/>
      <c r="AH31" s="933"/>
      <c r="AI31" s="933"/>
      <c r="AJ31" s="934"/>
      <c r="AK31" s="935" t="s">
        <v>10</v>
      </c>
      <c r="AL31" s="933"/>
      <c r="AM31" s="933"/>
      <c r="AN31" s="933"/>
      <c r="AO31" s="933"/>
      <c r="AP31" s="933"/>
      <c r="AQ31" s="933"/>
      <c r="AR31" s="934"/>
      <c r="AS31" s="935" t="s">
        <v>11</v>
      </c>
      <c r="AT31" s="933"/>
      <c r="AU31" s="933"/>
      <c r="AV31" s="933"/>
      <c r="AW31" s="933"/>
      <c r="AX31" s="933"/>
      <c r="AY31" s="933"/>
      <c r="AZ31" s="933"/>
      <c r="BA31" s="161"/>
    </row>
    <row r="32" spans="1:54" s="42" customFormat="1" ht="18" hidden="1" customHeight="1" x14ac:dyDescent="0.25">
      <c r="A32" s="96"/>
      <c r="B32" s="737" t="s">
        <v>482</v>
      </c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956"/>
      <c r="Z32" s="471" t="s">
        <v>27</v>
      </c>
      <c r="AA32" s="472"/>
      <c r="AB32" s="472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2"/>
      <c r="BA32" s="96"/>
    </row>
    <row r="33" spans="1:62" s="43" customFormat="1" ht="18" hidden="1" customHeight="1" x14ac:dyDescent="0.25">
      <c r="A33" s="98"/>
      <c r="B33" s="960" t="s">
        <v>308</v>
      </c>
      <c r="C33" s="960"/>
      <c r="D33" s="960"/>
      <c r="E33" s="960"/>
      <c r="F33" s="960"/>
      <c r="G33" s="960"/>
      <c r="H33" s="960"/>
      <c r="I33" s="960"/>
      <c r="J33" s="960"/>
      <c r="K33" s="960"/>
      <c r="L33" s="960"/>
      <c r="M33" s="960"/>
      <c r="N33" s="960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1"/>
      <c r="Z33" s="457" t="s">
        <v>28</v>
      </c>
      <c r="AA33" s="458"/>
      <c r="AB33" s="459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588"/>
      <c r="BA33" s="98"/>
    </row>
    <row r="34" spans="1:62" s="43" customFormat="1" ht="18" customHeight="1" x14ac:dyDescent="0.25">
      <c r="A34" s="98"/>
      <c r="B34" s="929" t="s">
        <v>836</v>
      </c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29"/>
      <c r="V34" s="929"/>
      <c r="W34" s="929"/>
      <c r="X34" s="929"/>
      <c r="Y34" s="930"/>
      <c r="Z34" s="417" t="s">
        <v>29</v>
      </c>
      <c r="AA34" s="418"/>
      <c r="AB34" s="419"/>
      <c r="AC34" s="879">
        <f>AC18</f>
        <v>4000</v>
      </c>
      <c r="AD34" s="456"/>
      <c r="AE34" s="456"/>
      <c r="AF34" s="456"/>
      <c r="AG34" s="456"/>
      <c r="AH34" s="456"/>
      <c r="AI34" s="456"/>
      <c r="AJ34" s="456"/>
      <c r="AK34" s="879">
        <f>AK18</f>
        <v>0</v>
      </c>
      <c r="AL34" s="456"/>
      <c r="AM34" s="456"/>
      <c r="AN34" s="456"/>
      <c r="AO34" s="456"/>
      <c r="AP34" s="456"/>
      <c r="AQ34" s="456"/>
      <c r="AR34" s="456"/>
      <c r="AS34" s="879">
        <f>AS18</f>
        <v>0</v>
      </c>
      <c r="AT34" s="456"/>
      <c r="AU34" s="456"/>
      <c r="AV34" s="456"/>
      <c r="AW34" s="456"/>
      <c r="AX34" s="456"/>
      <c r="AY34" s="456"/>
      <c r="AZ34" s="588"/>
      <c r="BA34" s="98"/>
    </row>
    <row r="35" spans="1:62" s="43" customFormat="1" ht="18" hidden="1" customHeight="1" x14ac:dyDescent="0.25">
      <c r="A35" s="98"/>
      <c r="B35" s="929" t="s">
        <v>535</v>
      </c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29"/>
      <c r="Y35" s="930"/>
      <c r="Z35" s="417" t="s">
        <v>486</v>
      </c>
      <c r="AA35" s="418"/>
      <c r="AB35" s="419"/>
      <c r="AC35" s="322"/>
      <c r="AD35" s="320"/>
      <c r="AE35" s="320"/>
      <c r="AF35" s="320"/>
      <c r="AG35" s="320"/>
      <c r="AH35" s="320"/>
      <c r="AI35" s="320"/>
      <c r="AJ35" s="321"/>
      <c r="AK35" s="322"/>
      <c r="AL35" s="320"/>
      <c r="AM35" s="320"/>
      <c r="AN35" s="320"/>
      <c r="AO35" s="320"/>
      <c r="AP35" s="320"/>
      <c r="AQ35" s="320"/>
      <c r="AR35" s="321"/>
      <c r="AS35" s="322"/>
      <c r="AT35" s="320"/>
      <c r="AU35" s="320"/>
      <c r="AV35" s="320"/>
      <c r="AW35" s="320"/>
      <c r="AX35" s="320"/>
      <c r="AY35" s="320"/>
      <c r="AZ35" s="334"/>
      <c r="BA35" s="98"/>
    </row>
    <row r="36" spans="1:62" s="43" customFormat="1" ht="31.5" hidden="1" customHeight="1" x14ac:dyDescent="0.25">
      <c r="A36" s="98"/>
      <c r="B36" s="931" t="s">
        <v>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2"/>
      <c r="Z36" s="417"/>
      <c r="AA36" s="418"/>
      <c r="AB36" s="419"/>
      <c r="AC36" s="322"/>
      <c r="AD36" s="320"/>
      <c r="AE36" s="320"/>
      <c r="AF36" s="320"/>
      <c r="AG36" s="320"/>
      <c r="AH36" s="320"/>
      <c r="AI36" s="320"/>
      <c r="AJ36" s="321"/>
      <c r="AK36" s="322"/>
      <c r="AL36" s="320"/>
      <c r="AM36" s="320"/>
      <c r="AN36" s="320"/>
      <c r="AO36" s="320"/>
      <c r="AP36" s="320"/>
      <c r="AQ36" s="320"/>
      <c r="AR36" s="321"/>
      <c r="AS36" s="322"/>
      <c r="AT36" s="320"/>
      <c r="AU36" s="320"/>
      <c r="AV36" s="320"/>
      <c r="AW36" s="320"/>
      <c r="AX36" s="320"/>
      <c r="AY36" s="320"/>
      <c r="AZ36" s="334"/>
      <c r="BA36" s="98"/>
    </row>
    <row r="37" spans="1:62" s="43" customFormat="1" ht="18" hidden="1" customHeight="1" x14ac:dyDescent="0.25">
      <c r="A37" s="98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23"/>
      <c r="AA37" s="324"/>
      <c r="AB37" s="325"/>
      <c r="AC37" s="322"/>
      <c r="AD37" s="320"/>
      <c r="AE37" s="320"/>
      <c r="AF37" s="320"/>
      <c r="AG37" s="320"/>
      <c r="AH37" s="320"/>
      <c r="AI37" s="320"/>
      <c r="AJ37" s="321"/>
      <c r="AK37" s="322"/>
      <c r="AL37" s="320"/>
      <c r="AM37" s="320"/>
      <c r="AN37" s="320"/>
      <c r="AO37" s="320"/>
      <c r="AP37" s="320"/>
      <c r="AQ37" s="320"/>
      <c r="AR37" s="321"/>
      <c r="AS37" s="322"/>
      <c r="AT37" s="320"/>
      <c r="AU37" s="320"/>
      <c r="AV37" s="320"/>
      <c r="AW37" s="320"/>
      <c r="AX37" s="320"/>
      <c r="AY37" s="320"/>
      <c r="AZ37" s="334"/>
      <c r="BA37" s="98"/>
    </row>
    <row r="38" spans="1:62" s="43" customFormat="1" ht="15" customHeight="1" x14ac:dyDescent="0.25">
      <c r="A38" s="98"/>
      <c r="B38" s="737" t="s">
        <v>705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9"/>
      <c r="Z38" s="417" t="s">
        <v>487</v>
      </c>
      <c r="AA38" s="418"/>
      <c r="AB38" s="419"/>
      <c r="AC38" s="963">
        <v>0</v>
      </c>
      <c r="AD38" s="404"/>
      <c r="AE38" s="404"/>
      <c r="AF38" s="404"/>
      <c r="AG38" s="404"/>
      <c r="AH38" s="404"/>
      <c r="AI38" s="404"/>
      <c r="AJ38" s="406"/>
      <c r="AK38" s="963">
        <v>0</v>
      </c>
      <c r="AL38" s="404"/>
      <c r="AM38" s="404"/>
      <c r="AN38" s="404"/>
      <c r="AO38" s="404"/>
      <c r="AP38" s="404"/>
      <c r="AQ38" s="404"/>
      <c r="AR38" s="406"/>
      <c r="AS38" s="963">
        <v>0</v>
      </c>
      <c r="AT38" s="404"/>
      <c r="AU38" s="404"/>
      <c r="AV38" s="404"/>
      <c r="AW38" s="404"/>
      <c r="AX38" s="404"/>
      <c r="AY38" s="404"/>
      <c r="AZ38" s="406"/>
      <c r="BA38" s="98"/>
    </row>
    <row r="39" spans="1:62" s="43" customFormat="1" ht="18" customHeight="1" thickBot="1" x14ac:dyDescent="0.3">
      <c r="A39" s="98"/>
      <c r="B39" s="420" t="s">
        <v>58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2"/>
      <c r="Z39" s="448" t="s">
        <v>244</v>
      </c>
      <c r="AA39" s="449"/>
      <c r="AB39" s="450"/>
      <c r="AC39" s="880">
        <f>AC34+AC38</f>
        <v>4000</v>
      </c>
      <c r="AD39" s="574"/>
      <c r="AE39" s="574"/>
      <c r="AF39" s="574"/>
      <c r="AG39" s="574"/>
      <c r="AH39" s="574"/>
      <c r="AI39" s="574"/>
      <c r="AJ39" s="574"/>
      <c r="AK39" s="880">
        <f t="shared" ref="AK39" si="2">AK34+AK38</f>
        <v>0</v>
      </c>
      <c r="AL39" s="574"/>
      <c r="AM39" s="574"/>
      <c r="AN39" s="574"/>
      <c r="AO39" s="574"/>
      <c r="AP39" s="574"/>
      <c r="AQ39" s="574"/>
      <c r="AR39" s="574"/>
      <c r="AS39" s="880">
        <f t="shared" ref="AS39" si="3">AS34+AS38</f>
        <v>0</v>
      </c>
      <c r="AT39" s="574"/>
      <c r="AU39" s="574"/>
      <c r="AV39" s="574"/>
      <c r="AW39" s="574"/>
      <c r="AX39" s="574"/>
      <c r="AY39" s="574"/>
      <c r="AZ39" s="574"/>
      <c r="BA39" s="98"/>
    </row>
    <row r="40" spans="1:62" s="43" customFormat="1" ht="15" customHeight="1" x14ac:dyDescent="0.25">
      <c r="A40" s="98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98"/>
    </row>
    <row r="41" spans="1:62" s="52" customFormat="1" ht="15.75" hidden="1" customHeight="1" x14ac:dyDescent="0.2">
      <c r="A41" s="157"/>
      <c r="B41" s="955" t="s">
        <v>484</v>
      </c>
      <c r="C41" s="955"/>
      <c r="D41" s="955"/>
      <c r="E41" s="955"/>
      <c r="F41" s="955"/>
      <c r="G41" s="955"/>
      <c r="H41" s="955"/>
      <c r="I41" s="955"/>
      <c r="J41" s="955"/>
      <c r="K41" s="955"/>
      <c r="L41" s="955"/>
      <c r="M41" s="955"/>
      <c r="N41" s="955"/>
      <c r="O41" s="955"/>
      <c r="P41" s="955"/>
      <c r="Q41" s="955"/>
      <c r="R41" s="955"/>
      <c r="S41" s="955"/>
      <c r="T41" s="955"/>
      <c r="U41" s="955"/>
      <c r="V41" s="955"/>
      <c r="W41" s="955"/>
      <c r="X41" s="955"/>
      <c r="Y41" s="955"/>
      <c r="Z41" s="955"/>
      <c r="AA41" s="955"/>
      <c r="AB41" s="955"/>
      <c r="AC41" s="955"/>
      <c r="AD41" s="955"/>
      <c r="AE41" s="955"/>
      <c r="AF41" s="955"/>
      <c r="AG41" s="955"/>
      <c r="AH41" s="955"/>
      <c r="AI41" s="955"/>
      <c r="AJ41" s="955"/>
      <c r="AK41" s="955"/>
      <c r="AL41" s="955"/>
      <c r="AM41" s="955"/>
      <c r="AN41" s="955"/>
      <c r="AO41" s="955"/>
      <c r="AP41" s="955"/>
      <c r="AQ41" s="955"/>
      <c r="AR41" s="955"/>
      <c r="AS41" s="955"/>
      <c r="AT41" s="955"/>
      <c r="AU41" s="955"/>
      <c r="AV41" s="955"/>
      <c r="AW41" s="955"/>
      <c r="AX41" s="955"/>
      <c r="AY41" s="955"/>
      <c r="AZ41" s="955"/>
      <c r="BA41" s="955"/>
      <c r="BB41" s="955"/>
      <c r="BC41" s="955"/>
      <c r="BD41" s="955"/>
      <c r="BE41" s="955"/>
      <c r="BF41" s="955"/>
    </row>
    <row r="42" spans="1:62" s="43" customFormat="1" ht="18" hidden="1" customHeight="1" x14ac:dyDescent="0.25">
      <c r="A42" s="98"/>
      <c r="B42" s="953" t="s">
        <v>608</v>
      </c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/>
      <c r="AD42" s="953"/>
      <c r="AE42" s="953"/>
      <c r="AF42" s="953"/>
      <c r="AG42" s="953"/>
      <c r="AH42" s="953"/>
      <c r="AI42" s="953"/>
      <c r="AJ42" s="953"/>
      <c r="AK42" s="953"/>
      <c r="AL42" s="953"/>
      <c r="AM42" s="953"/>
      <c r="AN42" s="953"/>
      <c r="AO42" s="953"/>
      <c r="AP42" s="953"/>
      <c r="AQ42" s="953"/>
      <c r="AR42" s="953"/>
      <c r="AS42" s="953"/>
      <c r="AT42" s="953"/>
      <c r="AU42" s="953"/>
      <c r="AV42" s="953"/>
      <c r="AW42" s="953"/>
      <c r="AX42" s="953"/>
      <c r="AY42" s="953"/>
      <c r="AZ42" s="953"/>
      <c r="BA42" s="953"/>
      <c r="BB42" s="953"/>
      <c r="BC42" s="953"/>
      <c r="BD42" s="953"/>
      <c r="BE42" s="953"/>
      <c r="BF42" s="953"/>
    </row>
    <row r="43" spans="1:62" s="43" customFormat="1" ht="8.1" hidden="1" customHeight="1" x14ac:dyDescent="0.25">
      <c r="A43" s="9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99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s="43" customFormat="1" ht="58.5" hidden="1" customHeight="1" x14ac:dyDescent="0.25">
      <c r="A44" s="98"/>
      <c r="B44" s="401" t="s">
        <v>137</v>
      </c>
      <c r="C44" s="401"/>
      <c r="D44" s="401"/>
      <c r="E44" s="401"/>
      <c r="F44" s="402"/>
      <c r="G44" s="456" t="s">
        <v>138</v>
      </c>
      <c r="H44" s="456"/>
      <c r="I44" s="456"/>
      <c r="J44" s="456" t="s">
        <v>139</v>
      </c>
      <c r="K44" s="456"/>
      <c r="L44" s="456"/>
      <c r="M44" s="456"/>
      <c r="N44" s="456" t="s">
        <v>194</v>
      </c>
      <c r="O44" s="456"/>
      <c r="P44" s="456"/>
      <c r="Q44" s="456"/>
      <c r="R44" s="400" t="s">
        <v>140</v>
      </c>
      <c r="S44" s="401"/>
      <c r="T44" s="401"/>
      <c r="U44" s="402"/>
      <c r="V44" s="400" t="s">
        <v>195</v>
      </c>
      <c r="W44" s="401"/>
      <c r="X44" s="401"/>
      <c r="Y44" s="402"/>
      <c r="Z44" s="400" t="s">
        <v>196</v>
      </c>
      <c r="AA44" s="401"/>
      <c r="AB44" s="401"/>
      <c r="AC44" s="401"/>
      <c r="AD44" s="383" t="s">
        <v>422</v>
      </c>
      <c r="AE44" s="384"/>
      <c r="AF44" s="384"/>
      <c r="AG44" s="384"/>
      <c r="AH44" s="384"/>
      <c r="AI44" s="385"/>
      <c r="AJ44" s="383" t="s">
        <v>141</v>
      </c>
      <c r="AK44" s="384"/>
      <c r="AL44" s="384"/>
      <c r="AM44" s="384"/>
      <c r="AN44" s="384"/>
      <c r="AO44" s="385"/>
      <c r="AP44" s="456" t="s">
        <v>142</v>
      </c>
      <c r="AQ44" s="456"/>
      <c r="AR44" s="456"/>
      <c r="AS44" s="456"/>
      <c r="AT44" s="456"/>
      <c r="AU44" s="456"/>
      <c r="AV44" s="456"/>
      <c r="AW44" s="456"/>
      <c r="AX44" s="401" t="s">
        <v>342</v>
      </c>
      <c r="AY44" s="401"/>
      <c r="AZ44" s="401"/>
      <c r="BA44" s="106"/>
      <c r="BB44" s="46"/>
      <c r="BC44" s="46"/>
      <c r="BD44" s="46"/>
      <c r="BE44" s="46"/>
      <c r="BF44" s="46"/>
      <c r="BG44" s="45"/>
      <c r="BH44" s="45"/>
    </row>
    <row r="45" spans="1:62" s="43" customFormat="1" ht="148.5" hidden="1" customHeight="1" x14ac:dyDescent="0.25">
      <c r="A45" s="98"/>
      <c r="B45" s="404"/>
      <c r="C45" s="404"/>
      <c r="D45" s="404"/>
      <c r="E45" s="404"/>
      <c r="F45" s="40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05"/>
      <c r="S45" s="404"/>
      <c r="T45" s="404"/>
      <c r="U45" s="406"/>
      <c r="V45" s="405"/>
      <c r="W45" s="404"/>
      <c r="X45" s="404"/>
      <c r="Y45" s="406"/>
      <c r="Z45" s="405"/>
      <c r="AA45" s="404"/>
      <c r="AB45" s="404"/>
      <c r="AC45" s="404"/>
      <c r="AD45" s="594" t="s">
        <v>143</v>
      </c>
      <c r="AE45" s="595"/>
      <c r="AF45" s="596"/>
      <c r="AG45" s="594" t="s">
        <v>197</v>
      </c>
      <c r="AH45" s="595"/>
      <c r="AI45" s="596"/>
      <c r="AJ45" s="594" t="s">
        <v>144</v>
      </c>
      <c r="AK45" s="595"/>
      <c r="AL45" s="596"/>
      <c r="AM45" s="594" t="s">
        <v>145</v>
      </c>
      <c r="AN45" s="595"/>
      <c r="AO45" s="596"/>
      <c r="AP45" s="952" t="s">
        <v>146</v>
      </c>
      <c r="AQ45" s="952"/>
      <c r="AR45" s="952" t="s">
        <v>147</v>
      </c>
      <c r="AS45" s="952"/>
      <c r="AT45" s="952"/>
      <c r="AU45" s="952" t="s">
        <v>148</v>
      </c>
      <c r="AV45" s="952"/>
      <c r="AW45" s="952"/>
      <c r="AX45" s="404"/>
      <c r="AY45" s="404"/>
      <c r="AZ45" s="404"/>
      <c r="BA45" s="148"/>
      <c r="BB45" s="49"/>
      <c r="BC45" s="49"/>
      <c r="BD45" s="46"/>
      <c r="BE45" s="46"/>
      <c r="BF45" s="46"/>
      <c r="BG45" s="45"/>
      <c r="BH45" s="45"/>
    </row>
    <row r="46" spans="1:62" s="57" customFormat="1" ht="13.5" hidden="1" thickBot="1" x14ac:dyDescent="0.25">
      <c r="A46" s="163"/>
      <c r="B46" s="941">
        <v>1</v>
      </c>
      <c r="C46" s="938"/>
      <c r="D46" s="938"/>
      <c r="E46" s="938"/>
      <c r="F46" s="938"/>
      <c r="G46" s="950">
        <v>2</v>
      </c>
      <c r="H46" s="950"/>
      <c r="I46" s="950"/>
      <c r="J46" s="950">
        <v>3</v>
      </c>
      <c r="K46" s="950"/>
      <c r="L46" s="950"/>
      <c r="M46" s="950"/>
      <c r="N46" s="950">
        <v>4</v>
      </c>
      <c r="O46" s="950"/>
      <c r="P46" s="950"/>
      <c r="Q46" s="950"/>
      <c r="R46" s="950">
        <v>5</v>
      </c>
      <c r="S46" s="950"/>
      <c r="T46" s="950"/>
      <c r="U46" s="950"/>
      <c r="V46" s="950">
        <v>6</v>
      </c>
      <c r="W46" s="950"/>
      <c r="X46" s="950"/>
      <c r="Y46" s="950"/>
      <c r="Z46" s="950">
        <v>7</v>
      </c>
      <c r="AA46" s="950"/>
      <c r="AB46" s="950"/>
      <c r="AC46" s="950"/>
      <c r="AD46" s="950">
        <v>8</v>
      </c>
      <c r="AE46" s="950"/>
      <c r="AF46" s="950"/>
      <c r="AG46" s="950">
        <v>9</v>
      </c>
      <c r="AH46" s="950"/>
      <c r="AI46" s="950"/>
      <c r="AJ46" s="950">
        <v>10</v>
      </c>
      <c r="AK46" s="950"/>
      <c r="AL46" s="950"/>
      <c r="AM46" s="950">
        <v>11</v>
      </c>
      <c r="AN46" s="950"/>
      <c r="AO46" s="950"/>
      <c r="AP46" s="950">
        <v>12</v>
      </c>
      <c r="AQ46" s="950"/>
      <c r="AR46" s="950">
        <v>13</v>
      </c>
      <c r="AS46" s="950"/>
      <c r="AT46" s="950"/>
      <c r="AU46" s="950">
        <v>14</v>
      </c>
      <c r="AV46" s="950"/>
      <c r="AW46" s="950"/>
      <c r="AX46" s="950">
        <v>15</v>
      </c>
      <c r="AY46" s="950"/>
      <c r="AZ46" s="951"/>
      <c r="BA46" s="161"/>
      <c r="BB46" s="55"/>
      <c r="BC46" s="55"/>
      <c r="BD46" s="55"/>
      <c r="BE46" s="55"/>
      <c r="BF46" s="55"/>
      <c r="BG46" s="56"/>
      <c r="BH46" s="56"/>
    </row>
    <row r="47" spans="1:62" s="43" customFormat="1" ht="18" hidden="1" customHeight="1" x14ac:dyDescent="0.25">
      <c r="A47" s="98"/>
      <c r="B47" s="949" t="s">
        <v>609</v>
      </c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937"/>
      <c r="BA47" s="100"/>
      <c r="BB47" s="44"/>
      <c r="BC47" s="44"/>
      <c r="BD47" s="44"/>
      <c r="BE47" s="44"/>
      <c r="BF47" s="44"/>
      <c r="BG47" s="45"/>
      <c r="BH47" s="45"/>
    </row>
    <row r="48" spans="1:62" s="43" customFormat="1" ht="18" hidden="1" customHeight="1" x14ac:dyDescent="0.25">
      <c r="A48" s="98"/>
      <c r="B48" s="948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587"/>
      <c r="AL48" s="587"/>
      <c r="AM48" s="587"/>
      <c r="AN48" s="587"/>
      <c r="AO48" s="587"/>
      <c r="AP48" s="587"/>
      <c r="AQ48" s="587"/>
      <c r="AR48" s="587"/>
      <c r="AS48" s="587"/>
      <c r="AT48" s="587"/>
      <c r="AU48" s="587"/>
      <c r="AV48" s="587"/>
      <c r="AW48" s="587"/>
      <c r="AX48" s="587"/>
      <c r="AY48" s="587"/>
      <c r="AZ48" s="936"/>
      <c r="BA48" s="100"/>
      <c r="BB48" s="44"/>
      <c r="BC48" s="44"/>
      <c r="BD48" s="44"/>
      <c r="BE48" s="44"/>
      <c r="BF48" s="44"/>
      <c r="BG48" s="45"/>
      <c r="BH48" s="45"/>
    </row>
    <row r="49" spans="1:62" s="43" customFormat="1" ht="18" hidden="1" customHeight="1" thickBot="1" x14ac:dyDescent="0.3">
      <c r="A49" s="98"/>
      <c r="B49" s="848"/>
      <c r="C49" s="573"/>
      <c r="D49" s="573"/>
      <c r="E49" s="573"/>
      <c r="F49" s="573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936"/>
      <c r="BA49" s="100"/>
      <c r="BB49" s="44"/>
      <c r="BC49" s="44"/>
      <c r="BD49" s="44"/>
      <c r="BE49" s="44"/>
      <c r="BF49" s="44"/>
      <c r="BG49" s="45"/>
      <c r="BH49" s="45"/>
    </row>
    <row r="50" spans="1:62" s="43" customFormat="1" ht="18" hidden="1" customHeight="1" thickBot="1" x14ac:dyDescent="0.3">
      <c r="A50" s="98"/>
      <c r="B50" s="946" t="s">
        <v>114</v>
      </c>
      <c r="C50" s="946"/>
      <c r="D50" s="946"/>
      <c r="E50" s="946"/>
      <c r="F50" s="947"/>
      <c r="G50" s="623" t="s">
        <v>30</v>
      </c>
      <c r="H50" s="623"/>
      <c r="I50" s="623"/>
      <c r="J50" s="623" t="s">
        <v>30</v>
      </c>
      <c r="K50" s="623"/>
      <c r="L50" s="623"/>
      <c r="M50" s="623"/>
      <c r="N50" s="623" t="s">
        <v>30</v>
      </c>
      <c r="O50" s="623"/>
      <c r="P50" s="623"/>
      <c r="Q50" s="623"/>
      <c r="R50" s="623" t="s">
        <v>30</v>
      </c>
      <c r="S50" s="623"/>
      <c r="T50" s="623"/>
      <c r="U50" s="623"/>
      <c r="V50" s="623" t="s">
        <v>30</v>
      </c>
      <c r="W50" s="623"/>
      <c r="X50" s="623"/>
      <c r="Y50" s="623"/>
      <c r="Z50" s="623" t="s">
        <v>30</v>
      </c>
      <c r="AA50" s="623"/>
      <c r="AB50" s="623"/>
      <c r="AC50" s="623"/>
      <c r="AD50" s="573"/>
      <c r="AE50" s="573"/>
      <c r="AF50" s="573"/>
      <c r="AG50" s="573"/>
      <c r="AH50" s="573"/>
      <c r="AI50" s="573"/>
      <c r="AJ50" s="623" t="s">
        <v>30</v>
      </c>
      <c r="AK50" s="623"/>
      <c r="AL50" s="623"/>
      <c r="AM50" s="623" t="s">
        <v>30</v>
      </c>
      <c r="AN50" s="623"/>
      <c r="AO50" s="623"/>
      <c r="AP50" s="623" t="s">
        <v>30</v>
      </c>
      <c r="AQ50" s="623"/>
      <c r="AR50" s="623" t="s">
        <v>30</v>
      </c>
      <c r="AS50" s="623"/>
      <c r="AT50" s="623"/>
      <c r="AU50" s="623" t="s">
        <v>30</v>
      </c>
      <c r="AV50" s="623"/>
      <c r="AW50" s="623"/>
      <c r="AX50" s="573"/>
      <c r="AY50" s="573"/>
      <c r="AZ50" s="945"/>
      <c r="BA50" s="149"/>
      <c r="BB50" s="50"/>
      <c r="BC50" s="50"/>
      <c r="BD50" s="50"/>
      <c r="BE50" s="50"/>
      <c r="BF50" s="50"/>
      <c r="BG50" s="45"/>
      <c r="BH50" s="45"/>
    </row>
    <row r="51" spans="1:62" s="43" customFormat="1" hidden="1" x14ac:dyDescent="0.25">
      <c r="A51" s="98"/>
      <c r="B51" s="164"/>
      <c r="C51" s="164"/>
      <c r="D51" s="164"/>
      <c r="E51" s="164"/>
      <c r="F51" s="164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53"/>
      <c r="BC51" s="53"/>
      <c r="BD51" s="53"/>
      <c r="BE51" s="53"/>
      <c r="BF51" s="53"/>
      <c r="BG51" s="45"/>
      <c r="BH51" s="45"/>
    </row>
    <row r="52" spans="1:62" s="43" customFormat="1" ht="18" hidden="1" customHeight="1" x14ac:dyDescent="0.25">
      <c r="A52" s="98"/>
      <c r="B52" s="953" t="s">
        <v>294</v>
      </c>
      <c r="C52" s="953"/>
      <c r="D52" s="953"/>
      <c r="E52" s="953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953"/>
      <c r="Y52" s="953"/>
      <c r="Z52" s="953"/>
      <c r="AA52" s="953"/>
      <c r="AB52" s="953"/>
      <c r="AC52" s="953"/>
      <c r="AD52" s="953"/>
      <c r="AE52" s="953"/>
      <c r="AF52" s="953"/>
      <c r="AG52" s="953"/>
      <c r="AH52" s="953"/>
      <c r="AI52" s="953"/>
      <c r="AJ52" s="953"/>
      <c r="AK52" s="953"/>
      <c r="AL52" s="953"/>
      <c r="AM52" s="953"/>
      <c r="AN52" s="953"/>
      <c r="AO52" s="953"/>
      <c r="AP52" s="953"/>
      <c r="AQ52" s="953"/>
      <c r="AR52" s="953"/>
      <c r="AS52" s="953"/>
      <c r="AT52" s="953"/>
      <c r="AU52" s="953"/>
      <c r="AV52" s="953"/>
      <c r="AW52" s="953"/>
      <c r="AX52" s="953"/>
      <c r="AY52" s="953"/>
      <c r="AZ52" s="953"/>
      <c r="BA52" s="953"/>
      <c r="BB52" s="953"/>
      <c r="BC52" s="953"/>
      <c r="BD52" s="953"/>
      <c r="BE52" s="953"/>
      <c r="BF52" s="953"/>
    </row>
    <row r="53" spans="1:62" s="43" customFormat="1" ht="8.1" hidden="1" customHeight="1" x14ac:dyDescent="0.25">
      <c r="A53" s="9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99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s="43" customFormat="1" ht="58.5" hidden="1" customHeight="1" x14ac:dyDescent="0.25">
      <c r="A54" s="98"/>
      <c r="B54" s="401" t="s">
        <v>137</v>
      </c>
      <c r="C54" s="401"/>
      <c r="D54" s="401"/>
      <c r="E54" s="401"/>
      <c r="F54" s="402"/>
      <c r="G54" s="456" t="s">
        <v>138</v>
      </c>
      <c r="H54" s="456"/>
      <c r="I54" s="456"/>
      <c r="J54" s="456" t="s">
        <v>139</v>
      </c>
      <c r="K54" s="456"/>
      <c r="L54" s="456"/>
      <c r="M54" s="456"/>
      <c r="N54" s="456" t="s">
        <v>194</v>
      </c>
      <c r="O54" s="456"/>
      <c r="P54" s="456"/>
      <c r="Q54" s="456"/>
      <c r="R54" s="400" t="s">
        <v>140</v>
      </c>
      <c r="S54" s="401"/>
      <c r="T54" s="401"/>
      <c r="U54" s="402"/>
      <c r="V54" s="400" t="s">
        <v>195</v>
      </c>
      <c r="W54" s="401"/>
      <c r="X54" s="401"/>
      <c r="Y54" s="402"/>
      <c r="Z54" s="400" t="s">
        <v>196</v>
      </c>
      <c r="AA54" s="401"/>
      <c r="AB54" s="401"/>
      <c r="AC54" s="401"/>
      <c r="AD54" s="383" t="s">
        <v>422</v>
      </c>
      <c r="AE54" s="384"/>
      <c r="AF54" s="384"/>
      <c r="AG54" s="384"/>
      <c r="AH54" s="384"/>
      <c r="AI54" s="385"/>
      <c r="AJ54" s="383" t="s">
        <v>141</v>
      </c>
      <c r="AK54" s="384"/>
      <c r="AL54" s="384"/>
      <c r="AM54" s="384"/>
      <c r="AN54" s="384"/>
      <c r="AO54" s="385"/>
      <c r="AP54" s="456" t="s">
        <v>142</v>
      </c>
      <c r="AQ54" s="456"/>
      <c r="AR54" s="456"/>
      <c r="AS54" s="456"/>
      <c r="AT54" s="456"/>
      <c r="AU54" s="456"/>
      <c r="AV54" s="456"/>
      <c r="AW54" s="456"/>
      <c r="AX54" s="401" t="s">
        <v>342</v>
      </c>
      <c r="AY54" s="401"/>
      <c r="AZ54" s="401"/>
      <c r="BA54" s="106"/>
      <c r="BB54" s="46"/>
      <c r="BC54" s="46"/>
      <c r="BD54" s="46"/>
      <c r="BE54" s="46"/>
      <c r="BF54" s="46"/>
      <c r="BG54" s="45"/>
      <c r="BH54" s="45"/>
    </row>
    <row r="55" spans="1:62" s="43" customFormat="1" ht="148.5" hidden="1" customHeight="1" x14ac:dyDescent="0.25">
      <c r="A55" s="98"/>
      <c r="B55" s="404"/>
      <c r="C55" s="404"/>
      <c r="D55" s="404"/>
      <c r="E55" s="404"/>
      <c r="F55" s="40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05"/>
      <c r="S55" s="404"/>
      <c r="T55" s="404"/>
      <c r="U55" s="406"/>
      <c r="V55" s="405"/>
      <c r="W55" s="404"/>
      <c r="X55" s="404"/>
      <c r="Y55" s="406"/>
      <c r="Z55" s="405"/>
      <c r="AA55" s="404"/>
      <c r="AB55" s="404"/>
      <c r="AC55" s="404"/>
      <c r="AD55" s="594" t="s">
        <v>143</v>
      </c>
      <c r="AE55" s="595"/>
      <c r="AF55" s="596"/>
      <c r="AG55" s="594" t="s">
        <v>197</v>
      </c>
      <c r="AH55" s="595"/>
      <c r="AI55" s="596"/>
      <c r="AJ55" s="594" t="s">
        <v>144</v>
      </c>
      <c r="AK55" s="595"/>
      <c r="AL55" s="596"/>
      <c r="AM55" s="594" t="s">
        <v>145</v>
      </c>
      <c r="AN55" s="595"/>
      <c r="AO55" s="596"/>
      <c r="AP55" s="952" t="s">
        <v>146</v>
      </c>
      <c r="AQ55" s="952"/>
      <c r="AR55" s="952" t="s">
        <v>147</v>
      </c>
      <c r="AS55" s="952"/>
      <c r="AT55" s="952"/>
      <c r="AU55" s="952" t="s">
        <v>148</v>
      </c>
      <c r="AV55" s="952"/>
      <c r="AW55" s="952"/>
      <c r="AX55" s="404"/>
      <c r="AY55" s="404"/>
      <c r="AZ55" s="404"/>
      <c r="BA55" s="148"/>
      <c r="BB55" s="49"/>
      <c r="BC55" s="49"/>
      <c r="BD55" s="46"/>
      <c r="BE55" s="46"/>
      <c r="BF55" s="46"/>
      <c r="BG55" s="45"/>
      <c r="BH55" s="45"/>
    </row>
    <row r="56" spans="1:62" s="57" customFormat="1" ht="13.5" hidden="1" thickBot="1" x14ac:dyDescent="0.25">
      <c r="A56" s="163"/>
      <c r="B56" s="941">
        <v>1</v>
      </c>
      <c r="C56" s="938"/>
      <c r="D56" s="938"/>
      <c r="E56" s="938"/>
      <c r="F56" s="938"/>
      <c r="G56" s="950">
        <v>2</v>
      </c>
      <c r="H56" s="950"/>
      <c r="I56" s="950"/>
      <c r="J56" s="950">
        <v>3</v>
      </c>
      <c r="K56" s="950"/>
      <c r="L56" s="950"/>
      <c r="M56" s="950"/>
      <c r="N56" s="950">
        <v>4</v>
      </c>
      <c r="O56" s="950"/>
      <c r="P56" s="950"/>
      <c r="Q56" s="950"/>
      <c r="R56" s="950">
        <v>5</v>
      </c>
      <c r="S56" s="950"/>
      <c r="T56" s="950"/>
      <c r="U56" s="950"/>
      <c r="V56" s="950">
        <v>6</v>
      </c>
      <c r="W56" s="950"/>
      <c r="X56" s="950"/>
      <c r="Y56" s="950"/>
      <c r="Z56" s="950">
        <v>7</v>
      </c>
      <c r="AA56" s="950"/>
      <c r="AB56" s="950"/>
      <c r="AC56" s="950"/>
      <c r="AD56" s="950">
        <v>8</v>
      </c>
      <c r="AE56" s="950"/>
      <c r="AF56" s="950"/>
      <c r="AG56" s="950">
        <v>9</v>
      </c>
      <c r="AH56" s="950"/>
      <c r="AI56" s="950"/>
      <c r="AJ56" s="950">
        <v>10</v>
      </c>
      <c r="AK56" s="950"/>
      <c r="AL56" s="950"/>
      <c r="AM56" s="950">
        <v>11</v>
      </c>
      <c r="AN56" s="950"/>
      <c r="AO56" s="950"/>
      <c r="AP56" s="950">
        <v>12</v>
      </c>
      <c r="AQ56" s="950"/>
      <c r="AR56" s="950">
        <v>13</v>
      </c>
      <c r="AS56" s="950"/>
      <c r="AT56" s="950"/>
      <c r="AU56" s="950">
        <v>14</v>
      </c>
      <c r="AV56" s="950"/>
      <c r="AW56" s="950"/>
      <c r="AX56" s="950">
        <v>15</v>
      </c>
      <c r="AY56" s="950"/>
      <c r="AZ56" s="951"/>
      <c r="BA56" s="161"/>
      <c r="BB56" s="55"/>
      <c r="BC56" s="55"/>
      <c r="BD56" s="55"/>
      <c r="BE56" s="55"/>
      <c r="BF56" s="55"/>
      <c r="BG56" s="56"/>
      <c r="BH56" s="56"/>
    </row>
    <row r="57" spans="1:62" s="43" customFormat="1" ht="18" hidden="1" customHeight="1" x14ac:dyDescent="0.25">
      <c r="A57" s="98"/>
      <c r="B57" s="949"/>
      <c r="C57" s="580"/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0"/>
      <c r="AS57" s="580"/>
      <c r="AT57" s="580"/>
      <c r="AU57" s="580"/>
      <c r="AV57" s="580"/>
      <c r="AW57" s="580"/>
      <c r="AX57" s="580"/>
      <c r="AY57" s="580"/>
      <c r="AZ57" s="937"/>
      <c r="BA57" s="100"/>
      <c r="BB57" s="44"/>
      <c r="BC57" s="44"/>
      <c r="BD57" s="44"/>
      <c r="BE57" s="44"/>
      <c r="BF57" s="44"/>
      <c r="BG57" s="45"/>
      <c r="BH57" s="45"/>
    </row>
    <row r="58" spans="1:62" s="43" customFormat="1" ht="18" hidden="1" customHeight="1" x14ac:dyDescent="0.25">
      <c r="A58" s="98"/>
      <c r="B58" s="948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936"/>
      <c r="BA58" s="100"/>
      <c r="BB58" s="44"/>
      <c r="BC58" s="44"/>
      <c r="BD58" s="44"/>
      <c r="BE58" s="44"/>
      <c r="BF58" s="44"/>
      <c r="BG58" s="45"/>
      <c r="BH58" s="45"/>
    </row>
    <row r="59" spans="1:62" s="43" customFormat="1" ht="18" hidden="1" customHeight="1" thickBot="1" x14ac:dyDescent="0.3">
      <c r="A59" s="98"/>
      <c r="B59" s="848"/>
      <c r="C59" s="573"/>
      <c r="D59" s="573"/>
      <c r="E59" s="573"/>
      <c r="F59" s="573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87"/>
      <c r="AX59" s="587"/>
      <c r="AY59" s="587"/>
      <c r="AZ59" s="936"/>
      <c r="BA59" s="100"/>
      <c r="BB59" s="44"/>
      <c r="BC59" s="44"/>
      <c r="BD59" s="44"/>
      <c r="BE59" s="44"/>
      <c r="BF59" s="44"/>
      <c r="BG59" s="45"/>
      <c r="BH59" s="45"/>
    </row>
    <row r="60" spans="1:62" s="43" customFormat="1" ht="18" hidden="1" customHeight="1" thickBot="1" x14ac:dyDescent="0.3">
      <c r="A60" s="98"/>
      <c r="B60" s="946" t="s">
        <v>114</v>
      </c>
      <c r="C60" s="946"/>
      <c r="D60" s="946"/>
      <c r="E60" s="946"/>
      <c r="F60" s="947"/>
      <c r="G60" s="623" t="s">
        <v>30</v>
      </c>
      <c r="H60" s="623"/>
      <c r="I60" s="623"/>
      <c r="J60" s="623" t="s">
        <v>30</v>
      </c>
      <c r="K60" s="623"/>
      <c r="L60" s="623"/>
      <c r="M60" s="623"/>
      <c r="N60" s="623" t="s">
        <v>30</v>
      </c>
      <c r="O60" s="623"/>
      <c r="P60" s="623"/>
      <c r="Q60" s="623"/>
      <c r="R60" s="623" t="s">
        <v>30</v>
      </c>
      <c r="S60" s="623"/>
      <c r="T60" s="623"/>
      <c r="U60" s="623"/>
      <c r="V60" s="623" t="s">
        <v>30</v>
      </c>
      <c r="W60" s="623"/>
      <c r="X60" s="623"/>
      <c r="Y60" s="623"/>
      <c r="Z60" s="623" t="s">
        <v>30</v>
      </c>
      <c r="AA60" s="623"/>
      <c r="AB60" s="623"/>
      <c r="AC60" s="623"/>
      <c r="AD60" s="573"/>
      <c r="AE60" s="573"/>
      <c r="AF60" s="573"/>
      <c r="AG60" s="573"/>
      <c r="AH60" s="573"/>
      <c r="AI60" s="573"/>
      <c r="AJ60" s="623" t="s">
        <v>30</v>
      </c>
      <c r="AK60" s="623"/>
      <c r="AL60" s="623"/>
      <c r="AM60" s="623" t="s">
        <v>30</v>
      </c>
      <c r="AN60" s="623"/>
      <c r="AO60" s="623"/>
      <c r="AP60" s="623" t="s">
        <v>30</v>
      </c>
      <c r="AQ60" s="623"/>
      <c r="AR60" s="623" t="s">
        <v>30</v>
      </c>
      <c r="AS60" s="623"/>
      <c r="AT60" s="623"/>
      <c r="AU60" s="623" t="s">
        <v>30</v>
      </c>
      <c r="AV60" s="623"/>
      <c r="AW60" s="623"/>
      <c r="AX60" s="573"/>
      <c r="AY60" s="573"/>
      <c r="AZ60" s="945"/>
      <c r="BA60" s="149"/>
      <c r="BB60" s="50"/>
      <c r="BC60" s="50"/>
      <c r="BD60" s="50"/>
      <c r="BE60" s="50"/>
      <c r="BF60" s="50"/>
      <c r="BG60" s="45"/>
      <c r="BH60" s="45"/>
    </row>
    <row r="61" spans="1:62" s="43" customFormat="1" ht="12" hidden="1" customHeight="1" x14ac:dyDescent="0.25">
      <c r="A61" s="98"/>
      <c r="B61" s="164"/>
      <c r="C61" s="164"/>
      <c r="D61" s="164"/>
      <c r="E61" s="164"/>
      <c r="F61" s="164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53"/>
      <c r="BC61" s="53"/>
      <c r="BD61" s="53"/>
      <c r="BE61" s="53"/>
      <c r="BF61" s="53"/>
      <c r="BG61" s="45"/>
      <c r="BH61" s="45"/>
    </row>
    <row r="62" spans="1:62" s="43" customFormat="1" ht="18" hidden="1" customHeight="1" x14ac:dyDescent="0.25">
      <c r="A62" s="98"/>
      <c r="B62" s="953" t="s">
        <v>295</v>
      </c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953"/>
      <c r="AJ62" s="953"/>
      <c r="AK62" s="953"/>
      <c r="AL62" s="953"/>
      <c r="AM62" s="953"/>
      <c r="AN62" s="953"/>
      <c r="AO62" s="953"/>
      <c r="AP62" s="953"/>
      <c r="AQ62" s="953"/>
      <c r="AR62" s="953"/>
      <c r="AS62" s="953"/>
      <c r="AT62" s="953"/>
      <c r="AU62" s="953"/>
      <c r="AV62" s="953"/>
      <c r="AW62" s="953"/>
      <c r="AX62" s="953"/>
      <c r="AY62" s="953"/>
      <c r="AZ62" s="953"/>
      <c r="BA62" s="953"/>
      <c r="BB62" s="953"/>
      <c r="BC62" s="953"/>
      <c r="BD62" s="953"/>
      <c r="BE62" s="953"/>
      <c r="BF62" s="953"/>
    </row>
    <row r="63" spans="1:62" s="43" customFormat="1" ht="8.1" hidden="1" customHeight="1" x14ac:dyDescent="0.25">
      <c r="A63" s="98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99"/>
      <c r="BB63" s="45"/>
      <c r="BC63" s="45"/>
      <c r="BD63" s="45"/>
      <c r="BE63" s="45"/>
      <c r="BF63" s="45"/>
      <c r="BG63" s="45"/>
      <c r="BH63" s="45"/>
      <c r="BI63" s="45"/>
      <c r="BJ63" s="45"/>
    </row>
    <row r="64" spans="1:62" s="43" customFormat="1" ht="58.5" hidden="1" customHeight="1" x14ac:dyDescent="0.25">
      <c r="A64" s="98"/>
      <c r="B64" s="401" t="s">
        <v>137</v>
      </c>
      <c r="C64" s="401"/>
      <c r="D64" s="401"/>
      <c r="E64" s="401"/>
      <c r="F64" s="402"/>
      <c r="G64" s="456" t="s">
        <v>138</v>
      </c>
      <c r="H64" s="456"/>
      <c r="I64" s="456"/>
      <c r="J64" s="456" t="s">
        <v>139</v>
      </c>
      <c r="K64" s="456"/>
      <c r="L64" s="456"/>
      <c r="M64" s="456"/>
      <c r="N64" s="456" t="s">
        <v>194</v>
      </c>
      <c r="O64" s="456"/>
      <c r="P64" s="456"/>
      <c r="Q64" s="456"/>
      <c r="R64" s="400" t="s">
        <v>140</v>
      </c>
      <c r="S64" s="401"/>
      <c r="T64" s="401"/>
      <c r="U64" s="402"/>
      <c r="V64" s="400" t="s">
        <v>195</v>
      </c>
      <c r="W64" s="401"/>
      <c r="X64" s="401"/>
      <c r="Y64" s="402"/>
      <c r="Z64" s="400" t="s">
        <v>196</v>
      </c>
      <c r="AA64" s="401"/>
      <c r="AB64" s="401"/>
      <c r="AC64" s="401"/>
      <c r="AD64" s="383" t="s">
        <v>422</v>
      </c>
      <c r="AE64" s="384"/>
      <c r="AF64" s="384"/>
      <c r="AG64" s="384"/>
      <c r="AH64" s="384"/>
      <c r="AI64" s="385"/>
      <c r="AJ64" s="383" t="s">
        <v>141</v>
      </c>
      <c r="AK64" s="384"/>
      <c r="AL64" s="384"/>
      <c r="AM64" s="384"/>
      <c r="AN64" s="384"/>
      <c r="AO64" s="385"/>
      <c r="AP64" s="456" t="s">
        <v>142</v>
      </c>
      <c r="AQ64" s="456"/>
      <c r="AR64" s="456"/>
      <c r="AS64" s="456"/>
      <c r="AT64" s="456"/>
      <c r="AU64" s="456"/>
      <c r="AV64" s="456"/>
      <c r="AW64" s="456"/>
      <c r="AX64" s="401" t="s">
        <v>342</v>
      </c>
      <c r="AY64" s="401"/>
      <c r="AZ64" s="401"/>
      <c r="BA64" s="106"/>
      <c r="BB64" s="46"/>
      <c r="BC64" s="46"/>
      <c r="BD64" s="46"/>
      <c r="BE64" s="46"/>
      <c r="BF64" s="46"/>
      <c r="BG64" s="45"/>
      <c r="BH64" s="45"/>
    </row>
    <row r="65" spans="1:60" s="43" customFormat="1" ht="148.5" hidden="1" customHeight="1" x14ac:dyDescent="0.25">
      <c r="A65" s="98"/>
      <c r="B65" s="404"/>
      <c r="C65" s="404"/>
      <c r="D65" s="404"/>
      <c r="E65" s="404"/>
      <c r="F65" s="40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05"/>
      <c r="S65" s="404"/>
      <c r="T65" s="404"/>
      <c r="U65" s="406"/>
      <c r="V65" s="405"/>
      <c r="W65" s="404"/>
      <c r="X65" s="404"/>
      <c r="Y65" s="406"/>
      <c r="Z65" s="405"/>
      <c r="AA65" s="404"/>
      <c r="AB65" s="404"/>
      <c r="AC65" s="404"/>
      <c r="AD65" s="594" t="s">
        <v>143</v>
      </c>
      <c r="AE65" s="595"/>
      <c r="AF65" s="596"/>
      <c r="AG65" s="594" t="s">
        <v>197</v>
      </c>
      <c r="AH65" s="595"/>
      <c r="AI65" s="596"/>
      <c r="AJ65" s="594" t="s">
        <v>144</v>
      </c>
      <c r="AK65" s="595"/>
      <c r="AL65" s="596"/>
      <c r="AM65" s="594" t="s">
        <v>145</v>
      </c>
      <c r="AN65" s="595"/>
      <c r="AO65" s="596"/>
      <c r="AP65" s="952" t="s">
        <v>146</v>
      </c>
      <c r="AQ65" s="952"/>
      <c r="AR65" s="952" t="s">
        <v>147</v>
      </c>
      <c r="AS65" s="952"/>
      <c r="AT65" s="952"/>
      <c r="AU65" s="952" t="s">
        <v>148</v>
      </c>
      <c r="AV65" s="952"/>
      <c r="AW65" s="952"/>
      <c r="AX65" s="404"/>
      <c r="AY65" s="404"/>
      <c r="AZ65" s="404"/>
      <c r="BA65" s="148"/>
      <c r="BB65" s="49"/>
      <c r="BC65" s="49"/>
      <c r="BD65" s="46"/>
      <c r="BE65" s="46"/>
      <c r="BF65" s="46"/>
      <c r="BG65" s="45"/>
      <c r="BH65" s="45"/>
    </row>
    <row r="66" spans="1:60" s="57" customFormat="1" ht="13.5" hidden="1" thickBot="1" x14ac:dyDescent="0.25">
      <c r="A66" s="163"/>
      <c r="B66" s="941">
        <v>1</v>
      </c>
      <c r="C66" s="938"/>
      <c r="D66" s="938"/>
      <c r="E66" s="938"/>
      <c r="F66" s="938"/>
      <c r="G66" s="950">
        <v>2</v>
      </c>
      <c r="H66" s="950"/>
      <c r="I66" s="950"/>
      <c r="J66" s="950">
        <v>3</v>
      </c>
      <c r="K66" s="950"/>
      <c r="L66" s="950"/>
      <c r="M66" s="950"/>
      <c r="N66" s="950">
        <v>4</v>
      </c>
      <c r="O66" s="950"/>
      <c r="P66" s="950"/>
      <c r="Q66" s="950"/>
      <c r="R66" s="950">
        <v>5</v>
      </c>
      <c r="S66" s="950"/>
      <c r="T66" s="950"/>
      <c r="U66" s="950"/>
      <c r="V66" s="950">
        <v>6</v>
      </c>
      <c r="W66" s="950"/>
      <c r="X66" s="950"/>
      <c r="Y66" s="950"/>
      <c r="Z66" s="950">
        <v>7</v>
      </c>
      <c r="AA66" s="950"/>
      <c r="AB66" s="950"/>
      <c r="AC66" s="950"/>
      <c r="AD66" s="950">
        <v>8</v>
      </c>
      <c r="AE66" s="950"/>
      <c r="AF66" s="950"/>
      <c r="AG66" s="950">
        <v>9</v>
      </c>
      <c r="AH66" s="950"/>
      <c r="AI66" s="950"/>
      <c r="AJ66" s="950">
        <v>10</v>
      </c>
      <c r="AK66" s="950"/>
      <c r="AL66" s="950"/>
      <c r="AM66" s="950">
        <v>11</v>
      </c>
      <c r="AN66" s="950"/>
      <c r="AO66" s="950"/>
      <c r="AP66" s="950">
        <v>12</v>
      </c>
      <c r="AQ66" s="950"/>
      <c r="AR66" s="950">
        <v>13</v>
      </c>
      <c r="AS66" s="950"/>
      <c r="AT66" s="950"/>
      <c r="AU66" s="950">
        <v>14</v>
      </c>
      <c r="AV66" s="950"/>
      <c r="AW66" s="950"/>
      <c r="AX66" s="950">
        <v>15</v>
      </c>
      <c r="AY66" s="950"/>
      <c r="AZ66" s="951"/>
      <c r="BA66" s="161"/>
      <c r="BB66" s="55"/>
      <c r="BC66" s="55"/>
      <c r="BD66" s="55"/>
      <c r="BE66" s="55"/>
      <c r="BF66" s="55"/>
      <c r="BG66" s="56"/>
      <c r="BH66" s="56"/>
    </row>
    <row r="67" spans="1:60" s="43" customFormat="1" ht="18" hidden="1" customHeight="1" x14ac:dyDescent="0.25">
      <c r="A67" s="98"/>
      <c r="B67" s="949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937"/>
      <c r="BA67" s="100"/>
      <c r="BB67" s="44"/>
      <c r="BC67" s="44"/>
      <c r="BD67" s="44"/>
      <c r="BE67" s="44"/>
      <c r="BF67" s="44"/>
      <c r="BG67" s="45"/>
      <c r="BH67" s="45"/>
    </row>
    <row r="68" spans="1:60" s="43" customFormat="1" ht="18" hidden="1" customHeight="1" x14ac:dyDescent="0.25">
      <c r="A68" s="98"/>
      <c r="B68" s="948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  <c r="AP68" s="587"/>
      <c r="AQ68" s="587"/>
      <c r="AR68" s="587"/>
      <c r="AS68" s="587"/>
      <c r="AT68" s="587"/>
      <c r="AU68" s="587"/>
      <c r="AV68" s="587"/>
      <c r="AW68" s="587"/>
      <c r="AX68" s="587"/>
      <c r="AY68" s="587"/>
      <c r="AZ68" s="936"/>
      <c r="BA68" s="100"/>
      <c r="BB68" s="44"/>
      <c r="BC68" s="44"/>
      <c r="BD68" s="44"/>
      <c r="BE68" s="44"/>
      <c r="BF68" s="44"/>
      <c r="BG68" s="45"/>
      <c r="BH68" s="45"/>
    </row>
    <row r="69" spans="1:60" s="43" customFormat="1" ht="18" hidden="1" customHeight="1" thickBot="1" x14ac:dyDescent="0.3">
      <c r="A69" s="98"/>
      <c r="B69" s="848"/>
      <c r="C69" s="573"/>
      <c r="D69" s="573"/>
      <c r="E69" s="573"/>
      <c r="F69" s="573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  <c r="AP69" s="587"/>
      <c r="AQ69" s="587"/>
      <c r="AR69" s="587"/>
      <c r="AS69" s="587"/>
      <c r="AT69" s="587"/>
      <c r="AU69" s="587"/>
      <c r="AV69" s="587"/>
      <c r="AW69" s="587"/>
      <c r="AX69" s="587"/>
      <c r="AY69" s="587"/>
      <c r="AZ69" s="936"/>
      <c r="BA69" s="100"/>
      <c r="BB69" s="44"/>
      <c r="BC69" s="44"/>
      <c r="BD69" s="44"/>
      <c r="BE69" s="44"/>
      <c r="BF69" s="44"/>
      <c r="BG69" s="45"/>
      <c r="BH69" s="45"/>
    </row>
    <row r="70" spans="1:60" s="43" customFormat="1" ht="18" hidden="1" customHeight="1" thickBot="1" x14ac:dyDescent="0.3">
      <c r="A70" s="98"/>
      <c r="B70" s="946" t="s">
        <v>114</v>
      </c>
      <c r="C70" s="946"/>
      <c r="D70" s="946"/>
      <c r="E70" s="946"/>
      <c r="F70" s="947"/>
      <c r="G70" s="623" t="s">
        <v>30</v>
      </c>
      <c r="H70" s="623"/>
      <c r="I70" s="623"/>
      <c r="J70" s="623" t="s">
        <v>30</v>
      </c>
      <c r="K70" s="623"/>
      <c r="L70" s="623"/>
      <c r="M70" s="623"/>
      <c r="N70" s="623" t="s">
        <v>30</v>
      </c>
      <c r="O70" s="623"/>
      <c r="P70" s="623"/>
      <c r="Q70" s="623"/>
      <c r="R70" s="623" t="s">
        <v>30</v>
      </c>
      <c r="S70" s="623"/>
      <c r="T70" s="623"/>
      <c r="U70" s="623"/>
      <c r="V70" s="623" t="s">
        <v>30</v>
      </c>
      <c r="W70" s="623"/>
      <c r="X70" s="623"/>
      <c r="Y70" s="623"/>
      <c r="Z70" s="623" t="s">
        <v>30</v>
      </c>
      <c r="AA70" s="623"/>
      <c r="AB70" s="623"/>
      <c r="AC70" s="623"/>
      <c r="AD70" s="573"/>
      <c r="AE70" s="573"/>
      <c r="AF70" s="573"/>
      <c r="AG70" s="573"/>
      <c r="AH70" s="573"/>
      <c r="AI70" s="573"/>
      <c r="AJ70" s="623" t="s">
        <v>30</v>
      </c>
      <c r="AK70" s="623"/>
      <c r="AL70" s="623"/>
      <c r="AM70" s="623" t="s">
        <v>30</v>
      </c>
      <c r="AN70" s="623"/>
      <c r="AO70" s="623"/>
      <c r="AP70" s="623" t="s">
        <v>30</v>
      </c>
      <c r="AQ70" s="623"/>
      <c r="AR70" s="623" t="s">
        <v>30</v>
      </c>
      <c r="AS70" s="623"/>
      <c r="AT70" s="623"/>
      <c r="AU70" s="623" t="s">
        <v>30</v>
      </c>
      <c r="AV70" s="623"/>
      <c r="AW70" s="623"/>
      <c r="AX70" s="573"/>
      <c r="AY70" s="573"/>
      <c r="AZ70" s="945"/>
      <c r="BA70" s="149"/>
      <c r="BB70" s="50"/>
      <c r="BC70" s="50"/>
      <c r="BD70" s="50"/>
      <c r="BE70" s="50"/>
      <c r="BF70" s="50"/>
      <c r="BG70" s="45"/>
      <c r="BH70" s="45"/>
    </row>
    <row r="71" spans="1:60" s="45" customFormat="1" hidden="1" x14ac:dyDescent="0.25">
      <c r="A71" s="99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53"/>
      <c r="BC71" s="53"/>
      <c r="BD71" s="53"/>
      <c r="BE71" s="53"/>
      <c r="BF71" s="53"/>
    </row>
    <row r="72" spans="1:60" s="43" customFormat="1" ht="18" hidden="1" customHeight="1" x14ac:dyDescent="0.25">
      <c r="A72" s="98"/>
      <c r="B72" s="618" t="s">
        <v>215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  <c r="AW72" s="618"/>
      <c r="AX72" s="618"/>
      <c r="AY72" s="618"/>
      <c r="AZ72" s="618"/>
      <c r="BA72" s="98"/>
    </row>
    <row r="73" spans="1:60" s="43" customFormat="1" ht="8.1" hidden="1" customHeight="1" x14ac:dyDescent="0.25">
      <c r="A73" s="9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</row>
    <row r="74" spans="1:60" s="43" customFormat="1" ht="24.95" hidden="1" customHeight="1" x14ac:dyDescent="0.25">
      <c r="A74" s="98"/>
      <c r="B74" s="401" t="s">
        <v>118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2"/>
      <c r="Z74" s="400" t="s">
        <v>72</v>
      </c>
      <c r="AA74" s="401"/>
      <c r="AB74" s="402"/>
      <c r="AC74" s="383" t="s">
        <v>5</v>
      </c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98"/>
    </row>
    <row r="75" spans="1:60" s="43" customFormat="1" ht="24.95" hidden="1" customHeight="1" x14ac:dyDescent="0.25">
      <c r="A75" s="98"/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4"/>
      <c r="Z75" s="455"/>
      <c r="AA75" s="453"/>
      <c r="AB75" s="454"/>
      <c r="AC75" s="400" t="s">
        <v>413</v>
      </c>
      <c r="AD75" s="401"/>
      <c r="AE75" s="401"/>
      <c r="AF75" s="401"/>
      <c r="AG75" s="401"/>
      <c r="AH75" s="401"/>
      <c r="AI75" s="401"/>
      <c r="AJ75" s="402"/>
      <c r="AK75" s="456" t="s">
        <v>8</v>
      </c>
      <c r="AL75" s="456"/>
      <c r="AM75" s="456"/>
      <c r="AN75" s="456"/>
      <c r="AO75" s="456"/>
      <c r="AP75" s="456"/>
      <c r="AQ75" s="456"/>
      <c r="AR75" s="456"/>
      <c r="AS75" s="401" t="s">
        <v>74</v>
      </c>
      <c r="AT75" s="401"/>
      <c r="AU75" s="401"/>
      <c r="AV75" s="401"/>
      <c r="AW75" s="401"/>
      <c r="AX75" s="401"/>
      <c r="AY75" s="401"/>
      <c r="AZ75" s="401"/>
      <c r="BA75" s="98"/>
    </row>
    <row r="76" spans="1:60" s="43" customFormat="1" ht="24.95" hidden="1" customHeight="1" x14ac:dyDescent="0.25">
      <c r="A76" s="98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6"/>
      <c r="Z76" s="405"/>
      <c r="AA76" s="404"/>
      <c r="AB76" s="406"/>
      <c r="AC76" s="405"/>
      <c r="AD76" s="404"/>
      <c r="AE76" s="404"/>
      <c r="AF76" s="404"/>
      <c r="AG76" s="404"/>
      <c r="AH76" s="404"/>
      <c r="AI76" s="404"/>
      <c r="AJ76" s="406"/>
      <c r="AK76" s="456"/>
      <c r="AL76" s="456"/>
      <c r="AM76" s="456"/>
      <c r="AN76" s="456"/>
      <c r="AO76" s="456"/>
      <c r="AP76" s="456"/>
      <c r="AQ76" s="456"/>
      <c r="AR76" s="456"/>
      <c r="AS76" s="404"/>
      <c r="AT76" s="404"/>
      <c r="AU76" s="404"/>
      <c r="AV76" s="404"/>
      <c r="AW76" s="404"/>
      <c r="AX76" s="404"/>
      <c r="AY76" s="404"/>
      <c r="AZ76" s="404"/>
      <c r="BA76" s="98"/>
    </row>
    <row r="77" spans="1:60" s="58" customFormat="1" ht="15" hidden="1" customHeight="1" thickBot="1" x14ac:dyDescent="0.3">
      <c r="A77" s="159"/>
      <c r="B77" s="933">
        <v>1</v>
      </c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4"/>
      <c r="Z77" s="935" t="s">
        <v>75</v>
      </c>
      <c r="AA77" s="933"/>
      <c r="AB77" s="934"/>
      <c r="AC77" s="935" t="s">
        <v>9</v>
      </c>
      <c r="AD77" s="933"/>
      <c r="AE77" s="933"/>
      <c r="AF77" s="933"/>
      <c r="AG77" s="933"/>
      <c r="AH77" s="933"/>
      <c r="AI77" s="933"/>
      <c r="AJ77" s="934"/>
      <c r="AK77" s="935" t="s">
        <v>10</v>
      </c>
      <c r="AL77" s="933"/>
      <c r="AM77" s="933"/>
      <c r="AN77" s="933"/>
      <c r="AO77" s="933"/>
      <c r="AP77" s="933"/>
      <c r="AQ77" s="933"/>
      <c r="AR77" s="934"/>
      <c r="AS77" s="935" t="s">
        <v>11</v>
      </c>
      <c r="AT77" s="933"/>
      <c r="AU77" s="933"/>
      <c r="AV77" s="933"/>
      <c r="AW77" s="933"/>
      <c r="AX77" s="933"/>
      <c r="AY77" s="933"/>
      <c r="AZ77" s="933"/>
      <c r="BA77" s="161"/>
    </row>
    <row r="78" spans="1:60" s="42" customFormat="1" ht="18" hidden="1" customHeight="1" x14ac:dyDescent="0.25">
      <c r="A78" s="96"/>
      <c r="B78" s="921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3"/>
      <c r="Z78" s="471" t="s">
        <v>27</v>
      </c>
      <c r="AA78" s="472"/>
      <c r="AB78" s="472"/>
      <c r="AC78" s="581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  <c r="AP78" s="581"/>
      <c r="AQ78" s="581"/>
      <c r="AR78" s="581"/>
      <c r="AS78" s="581"/>
      <c r="AT78" s="581"/>
      <c r="AU78" s="581"/>
      <c r="AV78" s="581"/>
      <c r="AW78" s="581"/>
      <c r="AX78" s="581"/>
      <c r="AY78" s="581"/>
      <c r="AZ78" s="582"/>
      <c r="BA78" s="96"/>
    </row>
    <row r="79" spans="1:60" s="43" customFormat="1" ht="18" hidden="1" customHeight="1" x14ac:dyDescent="0.25">
      <c r="A79" s="98"/>
      <c r="B79" s="924"/>
      <c r="C79" s="924"/>
      <c r="D79" s="924"/>
      <c r="E79" s="924"/>
      <c r="F79" s="924"/>
      <c r="G79" s="924"/>
      <c r="H79" s="924"/>
      <c r="I79" s="924"/>
      <c r="J79" s="924"/>
      <c r="K79" s="924"/>
      <c r="L79" s="924"/>
      <c r="M79" s="924"/>
      <c r="N79" s="924"/>
      <c r="O79" s="924"/>
      <c r="P79" s="924"/>
      <c r="Q79" s="924"/>
      <c r="R79" s="924"/>
      <c r="S79" s="924"/>
      <c r="T79" s="924"/>
      <c r="U79" s="924"/>
      <c r="V79" s="924"/>
      <c r="W79" s="924"/>
      <c r="X79" s="924"/>
      <c r="Y79" s="924"/>
      <c r="Z79" s="457" t="s">
        <v>28</v>
      </c>
      <c r="AA79" s="458"/>
      <c r="AB79" s="459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588"/>
      <c r="BA79" s="98"/>
    </row>
    <row r="80" spans="1:60" s="43" customFormat="1" ht="18" hidden="1" customHeight="1" x14ac:dyDescent="0.25">
      <c r="A80" s="98"/>
      <c r="B80" s="925"/>
      <c r="C80" s="926"/>
      <c r="D80" s="926"/>
      <c r="E80" s="926"/>
      <c r="F80" s="926"/>
      <c r="G80" s="926"/>
      <c r="H80" s="926"/>
      <c r="I80" s="926"/>
      <c r="J80" s="926"/>
      <c r="K80" s="926"/>
      <c r="L80" s="926"/>
      <c r="M80" s="926"/>
      <c r="N80" s="926"/>
      <c r="O80" s="926"/>
      <c r="P80" s="926"/>
      <c r="Q80" s="926"/>
      <c r="R80" s="926"/>
      <c r="S80" s="926"/>
      <c r="T80" s="926"/>
      <c r="U80" s="926"/>
      <c r="V80" s="926"/>
      <c r="W80" s="926"/>
      <c r="X80" s="926"/>
      <c r="Y80" s="927"/>
      <c r="Z80" s="417" t="s">
        <v>29</v>
      </c>
      <c r="AA80" s="418"/>
      <c r="AB80" s="419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588"/>
      <c r="BA80" s="98"/>
    </row>
    <row r="81" spans="1:62" s="43" customFormat="1" ht="18" hidden="1" customHeight="1" thickBot="1" x14ac:dyDescent="0.3">
      <c r="A81" s="98"/>
      <c r="B81" s="420" t="s">
        <v>58</v>
      </c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2"/>
      <c r="Z81" s="448" t="s">
        <v>244</v>
      </c>
      <c r="AA81" s="449"/>
      <c r="AB81" s="450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5"/>
      <c r="BA81" s="98"/>
    </row>
    <row r="82" spans="1:62" s="45" customFormat="1" ht="18" hidden="1" customHeight="1" x14ac:dyDescent="0.25">
      <c r="A82" s="9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56"/>
      <c r="AA82" s="156"/>
      <c r="AB82" s="15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99"/>
    </row>
    <row r="83" spans="1:62" s="52" customFormat="1" ht="18" hidden="1" customHeight="1" x14ac:dyDescent="0.2">
      <c r="A83" s="157"/>
      <c r="B83" s="955" t="s">
        <v>296</v>
      </c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955"/>
      <c r="AL83" s="955"/>
      <c r="AM83" s="955"/>
      <c r="AN83" s="955"/>
      <c r="AO83" s="955"/>
      <c r="AP83" s="955"/>
      <c r="AQ83" s="955"/>
      <c r="AR83" s="955"/>
      <c r="AS83" s="955"/>
      <c r="AT83" s="955"/>
      <c r="AU83" s="955"/>
      <c r="AV83" s="955"/>
      <c r="AW83" s="955"/>
      <c r="AX83" s="955"/>
      <c r="AY83" s="955"/>
      <c r="AZ83" s="955"/>
      <c r="BA83" s="955"/>
      <c r="BB83" s="955"/>
      <c r="BC83" s="955"/>
      <c r="BD83" s="955"/>
      <c r="BE83" s="955"/>
      <c r="BF83" s="955"/>
    </row>
    <row r="84" spans="1:62" s="43" customFormat="1" ht="18" hidden="1" customHeight="1" x14ac:dyDescent="0.25">
      <c r="A84" s="98"/>
      <c r="B84" s="942" t="s">
        <v>421</v>
      </c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  <c r="U84" s="942"/>
      <c r="V84" s="942"/>
      <c r="W84" s="942"/>
      <c r="X84" s="942"/>
      <c r="Y84" s="942"/>
      <c r="Z84" s="942"/>
      <c r="AA84" s="942"/>
      <c r="AB84" s="942"/>
      <c r="AC84" s="942"/>
      <c r="AD84" s="942"/>
      <c r="AE84" s="942"/>
      <c r="AF84" s="942"/>
      <c r="AG84" s="942"/>
      <c r="AH84" s="942"/>
      <c r="AI84" s="942"/>
      <c r="AJ84" s="942"/>
      <c r="AK84" s="942"/>
      <c r="AL84" s="942"/>
      <c r="AM84" s="942"/>
      <c r="AN84" s="942"/>
      <c r="AO84" s="942"/>
      <c r="AP84" s="942"/>
      <c r="AQ84" s="942"/>
      <c r="AR84" s="942"/>
      <c r="AS84" s="942"/>
      <c r="AT84" s="942"/>
      <c r="AU84" s="942"/>
      <c r="AV84" s="942"/>
      <c r="AW84" s="942"/>
      <c r="AX84" s="942"/>
      <c r="AY84" s="942"/>
      <c r="AZ84" s="942"/>
      <c r="BA84" s="942"/>
      <c r="BB84" s="942"/>
      <c r="BC84" s="942"/>
      <c r="BD84" s="942"/>
      <c r="BE84" s="942"/>
      <c r="BF84" s="942"/>
    </row>
    <row r="85" spans="1:62" s="43" customFormat="1" ht="8.1" hidden="1" customHeight="1" x14ac:dyDescent="0.25">
      <c r="A85" s="98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99"/>
      <c r="BB85" s="45"/>
      <c r="BC85" s="45"/>
      <c r="BD85" s="45"/>
      <c r="BE85" s="45"/>
      <c r="BF85" s="45"/>
      <c r="BG85" s="45"/>
      <c r="BH85" s="45"/>
      <c r="BI85" s="45"/>
      <c r="BJ85" s="45"/>
    </row>
    <row r="86" spans="1:62" s="43" customFormat="1" ht="99.95" hidden="1" customHeight="1" x14ac:dyDescent="0.25">
      <c r="A86" s="99"/>
      <c r="B86" s="401" t="s">
        <v>137</v>
      </c>
      <c r="C86" s="401"/>
      <c r="D86" s="401"/>
      <c r="E86" s="401"/>
      <c r="F86" s="401"/>
      <c r="G86" s="456" t="s">
        <v>138</v>
      </c>
      <c r="H86" s="456"/>
      <c r="I86" s="456"/>
      <c r="J86" s="456" t="s">
        <v>139</v>
      </c>
      <c r="K86" s="456"/>
      <c r="L86" s="456"/>
      <c r="M86" s="456"/>
      <c r="N86" s="456" t="s">
        <v>194</v>
      </c>
      <c r="O86" s="456"/>
      <c r="P86" s="456"/>
      <c r="Q86" s="456"/>
      <c r="R86" s="400" t="s">
        <v>198</v>
      </c>
      <c r="S86" s="401"/>
      <c r="T86" s="401"/>
      <c r="U86" s="402"/>
      <c r="V86" s="400" t="s">
        <v>195</v>
      </c>
      <c r="W86" s="401"/>
      <c r="X86" s="401"/>
      <c r="Y86" s="402"/>
      <c r="Z86" s="400" t="s">
        <v>218</v>
      </c>
      <c r="AA86" s="401"/>
      <c r="AB86" s="401"/>
      <c r="AC86" s="401"/>
      <c r="AD86" s="402"/>
      <c r="AE86" s="400" t="s">
        <v>219</v>
      </c>
      <c r="AF86" s="401"/>
      <c r="AG86" s="401"/>
      <c r="AH86" s="402"/>
      <c r="AI86" s="400" t="s">
        <v>216</v>
      </c>
      <c r="AJ86" s="401"/>
      <c r="AK86" s="401"/>
      <c r="AL86" s="402"/>
      <c r="AM86" s="400" t="s">
        <v>217</v>
      </c>
      <c r="AN86" s="401"/>
      <c r="AO86" s="402"/>
      <c r="AP86" s="401" t="s">
        <v>141</v>
      </c>
      <c r="AQ86" s="401"/>
      <c r="AR86" s="402"/>
      <c r="AS86" s="400" t="s">
        <v>142</v>
      </c>
      <c r="AT86" s="401"/>
      <c r="AU86" s="401"/>
      <c r="AV86" s="402"/>
      <c r="AW86" s="400" t="s">
        <v>343</v>
      </c>
      <c r="AX86" s="401"/>
      <c r="AY86" s="401"/>
      <c r="AZ86" s="401"/>
      <c r="BA86" s="148"/>
      <c r="BB86" s="49"/>
      <c r="BC86" s="49"/>
      <c r="BD86" s="49"/>
      <c r="BE86" s="49"/>
      <c r="BF86" s="49"/>
      <c r="BG86" s="45"/>
      <c r="BH86" s="45"/>
      <c r="BI86" s="45"/>
      <c r="BJ86" s="45"/>
    </row>
    <row r="87" spans="1:62" s="43" customFormat="1" ht="30" hidden="1" customHeight="1" x14ac:dyDescent="0.25">
      <c r="A87" s="99"/>
      <c r="B87" s="404"/>
      <c r="C87" s="404"/>
      <c r="D87" s="404"/>
      <c r="E87" s="404"/>
      <c r="F87" s="404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05"/>
      <c r="S87" s="404"/>
      <c r="T87" s="404"/>
      <c r="U87" s="406"/>
      <c r="V87" s="405"/>
      <c r="W87" s="404"/>
      <c r="X87" s="404"/>
      <c r="Y87" s="406"/>
      <c r="Z87" s="405"/>
      <c r="AA87" s="404"/>
      <c r="AB87" s="404"/>
      <c r="AC87" s="404"/>
      <c r="AD87" s="406"/>
      <c r="AE87" s="405"/>
      <c r="AF87" s="404"/>
      <c r="AG87" s="404"/>
      <c r="AH87" s="406"/>
      <c r="AI87" s="405"/>
      <c r="AJ87" s="404"/>
      <c r="AK87" s="404"/>
      <c r="AL87" s="406"/>
      <c r="AM87" s="405"/>
      <c r="AN87" s="404"/>
      <c r="AO87" s="406"/>
      <c r="AP87" s="404"/>
      <c r="AQ87" s="404"/>
      <c r="AR87" s="406"/>
      <c r="AS87" s="405"/>
      <c r="AT87" s="404"/>
      <c r="AU87" s="404"/>
      <c r="AV87" s="406"/>
      <c r="AW87" s="405"/>
      <c r="AX87" s="404"/>
      <c r="AY87" s="404"/>
      <c r="AZ87" s="404"/>
      <c r="BA87" s="148"/>
      <c r="BB87" s="49"/>
      <c r="BC87" s="49"/>
      <c r="BD87" s="49"/>
      <c r="BE87" s="49"/>
      <c r="BF87" s="49"/>
      <c r="BG87" s="45"/>
      <c r="BH87" s="45"/>
      <c r="BI87" s="45"/>
      <c r="BJ87" s="45"/>
    </row>
    <row r="88" spans="1:62" s="58" customFormat="1" ht="13.5" hidden="1" thickBot="1" x14ac:dyDescent="0.3">
      <c r="A88" s="161"/>
      <c r="B88" s="940">
        <v>1</v>
      </c>
      <c r="C88" s="940"/>
      <c r="D88" s="940"/>
      <c r="E88" s="940"/>
      <c r="F88" s="941"/>
      <c r="G88" s="939">
        <v>2</v>
      </c>
      <c r="H88" s="940"/>
      <c r="I88" s="941"/>
      <c r="J88" s="939">
        <v>3</v>
      </c>
      <c r="K88" s="940"/>
      <c r="L88" s="940"/>
      <c r="M88" s="941"/>
      <c r="N88" s="939">
        <v>4</v>
      </c>
      <c r="O88" s="940"/>
      <c r="P88" s="940"/>
      <c r="Q88" s="941"/>
      <c r="R88" s="939">
        <v>5</v>
      </c>
      <c r="S88" s="940"/>
      <c r="T88" s="940"/>
      <c r="U88" s="941"/>
      <c r="V88" s="939">
        <v>6</v>
      </c>
      <c r="W88" s="940"/>
      <c r="X88" s="940"/>
      <c r="Y88" s="941"/>
      <c r="Z88" s="939">
        <v>7</v>
      </c>
      <c r="AA88" s="940"/>
      <c r="AB88" s="940"/>
      <c r="AC88" s="940"/>
      <c r="AD88" s="941"/>
      <c r="AE88" s="939">
        <v>8</v>
      </c>
      <c r="AF88" s="940"/>
      <c r="AG88" s="940"/>
      <c r="AH88" s="941"/>
      <c r="AI88" s="939">
        <v>9</v>
      </c>
      <c r="AJ88" s="940"/>
      <c r="AK88" s="940"/>
      <c r="AL88" s="941"/>
      <c r="AM88" s="939">
        <v>10</v>
      </c>
      <c r="AN88" s="940"/>
      <c r="AO88" s="941"/>
      <c r="AP88" s="939">
        <v>11</v>
      </c>
      <c r="AQ88" s="940"/>
      <c r="AR88" s="941"/>
      <c r="AS88" s="939">
        <v>12</v>
      </c>
      <c r="AT88" s="940"/>
      <c r="AU88" s="940"/>
      <c r="AV88" s="941"/>
      <c r="AW88" s="939">
        <v>13</v>
      </c>
      <c r="AX88" s="940"/>
      <c r="AY88" s="940"/>
      <c r="AZ88" s="940"/>
      <c r="BA88" s="161" t="s">
        <v>26</v>
      </c>
      <c r="BB88" s="55"/>
      <c r="BC88" s="55"/>
      <c r="BD88" s="55"/>
      <c r="BE88" s="55"/>
      <c r="BF88" s="55"/>
      <c r="BG88" s="55"/>
      <c r="BH88" s="55"/>
      <c r="BI88" s="55"/>
      <c r="BJ88" s="55"/>
    </row>
    <row r="89" spans="1:62" s="43" customFormat="1" ht="18" hidden="1" customHeight="1" x14ac:dyDescent="0.25">
      <c r="A89" s="120"/>
      <c r="B89" s="593"/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  <c r="AA89" s="810"/>
      <c r="AB89" s="810"/>
      <c r="AC89" s="810"/>
      <c r="AD89" s="810"/>
      <c r="AE89" s="810"/>
      <c r="AF89" s="810"/>
      <c r="AG89" s="810"/>
      <c r="AH89" s="810"/>
      <c r="AI89" s="810"/>
      <c r="AJ89" s="810"/>
      <c r="AK89" s="810"/>
      <c r="AL89" s="810"/>
      <c r="AM89" s="810"/>
      <c r="AN89" s="810"/>
      <c r="AO89" s="810"/>
      <c r="AP89" s="810"/>
      <c r="AQ89" s="810"/>
      <c r="AR89" s="810"/>
      <c r="AS89" s="810"/>
      <c r="AT89" s="810"/>
      <c r="AU89" s="810"/>
      <c r="AV89" s="810"/>
      <c r="AW89" s="580"/>
      <c r="AX89" s="580"/>
      <c r="AY89" s="580"/>
      <c r="AZ89" s="937"/>
      <c r="BA89" s="100"/>
      <c r="BB89" s="44"/>
      <c r="BC89" s="44"/>
      <c r="BD89" s="44"/>
      <c r="BE89" s="44"/>
      <c r="BF89" s="44"/>
      <c r="BG89" s="45"/>
      <c r="BH89" s="45"/>
      <c r="BI89" s="45"/>
      <c r="BJ89" s="45"/>
    </row>
    <row r="90" spans="1:62" s="43" customFormat="1" ht="18" hidden="1" customHeight="1" x14ac:dyDescent="0.25">
      <c r="A90" s="120"/>
      <c r="B90" s="388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  <c r="AA90" s="587"/>
      <c r="AB90" s="587"/>
      <c r="AC90" s="587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  <c r="AP90" s="587"/>
      <c r="AQ90" s="587"/>
      <c r="AR90" s="587"/>
      <c r="AS90" s="587"/>
      <c r="AT90" s="587"/>
      <c r="AU90" s="587"/>
      <c r="AV90" s="587"/>
      <c r="AW90" s="587"/>
      <c r="AX90" s="587"/>
      <c r="AY90" s="587"/>
      <c r="AZ90" s="936"/>
      <c r="BA90" s="100"/>
      <c r="BB90" s="44"/>
      <c r="BC90" s="44"/>
      <c r="BD90" s="44"/>
      <c r="BE90" s="44"/>
      <c r="BF90" s="44"/>
      <c r="BG90" s="45"/>
      <c r="BH90" s="45"/>
      <c r="BI90" s="45"/>
      <c r="BJ90" s="45"/>
    </row>
    <row r="91" spans="1:62" s="43" customFormat="1" ht="18" hidden="1" customHeight="1" thickBot="1" x14ac:dyDescent="0.3">
      <c r="A91" s="120"/>
      <c r="B91" s="620"/>
      <c r="C91" s="573"/>
      <c r="D91" s="573"/>
      <c r="E91" s="573"/>
      <c r="F91" s="573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  <c r="AP91" s="587"/>
      <c r="AQ91" s="587"/>
      <c r="AR91" s="587"/>
      <c r="AS91" s="587"/>
      <c r="AT91" s="587"/>
      <c r="AU91" s="587"/>
      <c r="AV91" s="587"/>
      <c r="AW91" s="587"/>
      <c r="AX91" s="587"/>
      <c r="AY91" s="587"/>
      <c r="AZ91" s="936"/>
      <c r="BA91" s="100"/>
      <c r="BB91" s="44"/>
      <c r="BC91" s="44"/>
      <c r="BD91" s="44"/>
      <c r="BE91" s="44"/>
      <c r="BF91" s="44"/>
      <c r="BG91" s="45"/>
      <c r="BH91" s="45"/>
      <c r="BI91" s="45"/>
      <c r="BJ91" s="45"/>
    </row>
    <row r="92" spans="1:62" s="43" customFormat="1" ht="18" hidden="1" customHeight="1" thickBot="1" x14ac:dyDescent="0.3">
      <c r="A92" s="99"/>
      <c r="B92" s="863" t="s">
        <v>114</v>
      </c>
      <c r="C92" s="863"/>
      <c r="D92" s="863"/>
      <c r="E92" s="863"/>
      <c r="F92" s="864"/>
      <c r="G92" s="673" t="s">
        <v>30</v>
      </c>
      <c r="H92" s="673"/>
      <c r="I92" s="382"/>
      <c r="J92" s="672" t="s">
        <v>30</v>
      </c>
      <c r="K92" s="673"/>
      <c r="L92" s="673"/>
      <c r="M92" s="382"/>
      <c r="N92" s="672" t="s">
        <v>30</v>
      </c>
      <c r="O92" s="673"/>
      <c r="P92" s="673"/>
      <c r="Q92" s="382"/>
      <c r="R92" s="672" t="s">
        <v>30</v>
      </c>
      <c r="S92" s="673"/>
      <c r="T92" s="673"/>
      <c r="U92" s="382"/>
      <c r="V92" s="672" t="s">
        <v>30</v>
      </c>
      <c r="W92" s="673"/>
      <c r="X92" s="673"/>
      <c r="Y92" s="382"/>
      <c r="Z92" s="612"/>
      <c r="AA92" s="613"/>
      <c r="AB92" s="613"/>
      <c r="AC92" s="613"/>
      <c r="AD92" s="620"/>
      <c r="AE92" s="612"/>
      <c r="AF92" s="613"/>
      <c r="AG92" s="613"/>
      <c r="AH92" s="620"/>
      <c r="AI92" s="612"/>
      <c r="AJ92" s="613"/>
      <c r="AK92" s="613"/>
      <c r="AL92" s="620"/>
      <c r="AM92" s="612"/>
      <c r="AN92" s="613"/>
      <c r="AO92" s="620"/>
      <c r="AP92" s="672" t="s">
        <v>30</v>
      </c>
      <c r="AQ92" s="673"/>
      <c r="AR92" s="382"/>
      <c r="AS92" s="672" t="s">
        <v>30</v>
      </c>
      <c r="AT92" s="673"/>
      <c r="AU92" s="673"/>
      <c r="AV92" s="382"/>
      <c r="AW92" s="612"/>
      <c r="AX92" s="613"/>
      <c r="AY92" s="613"/>
      <c r="AZ92" s="621"/>
      <c r="BA92" s="100"/>
      <c r="BB92" s="44"/>
      <c r="BC92" s="44"/>
      <c r="BD92" s="44"/>
      <c r="BE92" s="44"/>
      <c r="BF92" s="44"/>
      <c r="BG92" s="45"/>
      <c r="BH92" s="45"/>
      <c r="BI92" s="45"/>
      <c r="BJ92" s="45"/>
    </row>
    <row r="93" spans="1:62" s="43" customFormat="1" ht="15" hidden="1" customHeight="1" x14ac:dyDescent="0.25">
      <c r="A93" s="98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50"/>
      <c r="BC93" s="50"/>
      <c r="BD93" s="50"/>
      <c r="BE93" s="50"/>
      <c r="BF93" s="50"/>
    </row>
    <row r="94" spans="1:62" s="43" customFormat="1" ht="18" hidden="1" customHeight="1" x14ac:dyDescent="0.25">
      <c r="A94" s="98"/>
      <c r="B94" s="942" t="s">
        <v>297</v>
      </c>
      <c r="C94" s="942"/>
      <c r="D94" s="942"/>
      <c r="E94" s="942"/>
      <c r="F94" s="942"/>
      <c r="G94" s="942"/>
      <c r="H94" s="942"/>
      <c r="I94" s="942"/>
      <c r="J94" s="942"/>
      <c r="K94" s="942"/>
      <c r="L94" s="942"/>
      <c r="M94" s="942"/>
      <c r="N94" s="942"/>
      <c r="O94" s="942"/>
      <c r="P94" s="942"/>
      <c r="Q94" s="942"/>
      <c r="R94" s="942"/>
      <c r="S94" s="942"/>
      <c r="T94" s="942"/>
      <c r="U94" s="942"/>
      <c r="V94" s="942"/>
      <c r="W94" s="942"/>
      <c r="X94" s="942"/>
      <c r="Y94" s="942"/>
      <c r="Z94" s="942"/>
      <c r="AA94" s="942"/>
      <c r="AB94" s="942"/>
      <c r="AC94" s="942"/>
      <c r="AD94" s="942"/>
      <c r="AE94" s="942"/>
      <c r="AF94" s="942"/>
      <c r="AG94" s="942"/>
      <c r="AH94" s="942"/>
      <c r="AI94" s="942"/>
      <c r="AJ94" s="942"/>
      <c r="AK94" s="942"/>
      <c r="AL94" s="942"/>
      <c r="AM94" s="942"/>
      <c r="AN94" s="942"/>
      <c r="AO94" s="942"/>
      <c r="AP94" s="942"/>
      <c r="AQ94" s="942"/>
      <c r="AR94" s="942"/>
      <c r="AS94" s="942"/>
      <c r="AT94" s="942"/>
      <c r="AU94" s="942"/>
      <c r="AV94" s="942"/>
      <c r="AW94" s="942"/>
      <c r="AX94" s="942"/>
      <c r="AY94" s="942"/>
      <c r="AZ94" s="942"/>
      <c r="BA94" s="942"/>
      <c r="BB94" s="942"/>
      <c r="BC94" s="942"/>
      <c r="BD94" s="942"/>
      <c r="BE94" s="942"/>
      <c r="BF94" s="942"/>
    </row>
    <row r="95" spans="1:62" s="43" customFormat="1" ht="8.1" hidden="1" customHeight="1" x14ac:dyDescent="0.25">
      <c r="A95" s="9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99"/>
      <c r="BB95" s="45"/>
      <c r="BC95" s="45"/>
      <c r="BD95" s="45"/>
      <c r="BE95" s="45"/>
      <c r="BF95" s="45"/>
      <c r="BG95" s="45"/>
      <c r="BH95" s="45"/>
      <c r="BI95" s="45"/>
      <c r="BJ95" s="45"/>
    </row>
    <row r="96" spans="1:62" s="43" customFormat="1" ht="99.95" hidden="1" customHeight="1" x14ac:dyDescent="0.25">
      <c r="A96" s="99"/>
      <c r="B96" s="401" t="s">
        <v>137</v>
      </c>
      <c r="C96" s="401"/>
      <c r="D96" s="401"/>
      <c r="E96" s="401"/>
      <c r="F96" s="401"/>
      <c r="G96" s="456" t="s">
        <v>138</v>
      </c>
      <c r="H96" s="456"/>
      <c r="I96" s="456"/>
      <c r="J96" s="456" t="s">
        <v>139</v>
      </c>
      <c r="K96" s="456"/>
      <c r="L96" s="456"/>
      <c r="M96" s="456"/>
      <c r="N96" s="456" t="s">
        <v>194</v>
      </c>
      <c r="O96" s="456"/>
      <c r="P96" s="456"/>
      <c r="Q96" s="456"/>
      <c r="R96" s="400" t="s">
        <v>198</v>
      </c>
      <c r="S96" s="401"/>
      <c r="T96" s="401"/>
      <c r="U96" s="402"/>
      <c r="V96" s="400" t="s">
        <v>195</v>
      </c>
      <c r="W96" s="401"/>
      <c r="X96" s="401"/>
      <c r="Y96" s="402"/>
      <c r="Z96" s="400" t="s">
        <v>218</v>
      </c>
      <c r="AA96" s="401"/>
      <c r="AB96" s="401"/>
      <c r="AC96" s="401"/>
      <c r="AD96" s="402"/>
      <c r="AE96" s="400" t="s">
        <v>219</v>
      </c>
      <c r="AF96" s="401"/>
      <c r="AG96" s="401"/>
      <c r="AH96" s="402"/>
      <c r="AI96" s="400" t="s">
        <v>216</v>
      </c>
      <c r="AJ96" s="401"/>
      <c r="AK96" s="401"/>
      <c r="AL96" s="402"/>
      <c r="AM96" s="400" t="s">
        <v>217</v>
      </c>
      <c r="AN96" s="401"/>
      <c r="AO96" s="402"/>
      <c r="AP96" s="401" t="s">
        <v>141</v>
      </c>
      <c r="AQ96" s="401"/>
      <c r="AR96" s="402"/>
      <c r="AS96" s="400" t="s">
        <v>142</v>
      </c>
      <c r="AT96" s="401"/>
      <c r="AU96" s="401"/>
      <c r="AV96" s="402"/>
      <c r="AW96" s="400" t="s">
        <v>343</v>
      </c>
      <c r="AX96" s="401"/>
      <c r="AY96" s="401"/>
      <c r="AZ96" s="401"/>
      <c r="BA96" s="148"/>
      <c r="BB96" s="49"/>
      <c r="BC96" s="49"/>
      <c r="BD96" s="49"/>
      <c r="BE96" s="49"/>
      <c r="BF96" s="49"/>
      <c r="BG96" s="45"/>
      <c r="BH96" s="45"/>
      <c r="BI96" s="45"/>
      <c r="BJ96" s="45"/>
    </row>
    <row r="97" spans="1:65" s="43" customFormat="1" ht="30" hidden="1" customHeight="1" x14ac:dyDescent="0.25">
      <c r="A97" s="99"/>
      <c r="B97" s="404"/>
      <c r="C97" s="404"/>
      <c r="D97" s="404"/>
      <c r="E97" s="404"/>
      <c r="F97" s="404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05"/>
      <c r="S97" s="404"/>
      <c r="T97" s="404"/>
      <c r="U97" s="406"/>
      <c r="V97" s="405"/>
      <c r="W97" s="404"/>
      <c r="X97" s="404"/>
      <c r="Y97" s="406"/>
      <c r="Z97" s="405"/>
      <c r="AA97" s="404"/>
      <c r="AB97" s="404"/>
      <c r="AC97" s="404"/>
      <c r="AD97" s="406"/>
      <c r="AE97" s="405"/>
      <c r="AF97" s="404"/>
      <c r="AG97" s="404"/>
      <c r="AH97" s="406"/>
      <c r="AI97" s="405"/>
      <c r="AJ97" s="404"/>
      <c r="AK97" s="404"/>
      <c r="AL97" s="406"/>
      <c r="AM97" s="405"/>
      <c r="AN97" s="404"/>
      <c r="AO97" s="406"/>
      <c r="AP97" s="404"/>
      <c r="AQ97" s="404"/>
      <c r="AR97" s="406"/>
      <c r="AS97" s="405"/>
      <c r="AT97" s="404"/>
      <c r="AU97" s="404"/>
      <c r="AV97" s="406"/>
      <c r="AW97" s="405"/>
      <c r="AX97" s="404"/>
      <c r="AY97" s="404"/>
      <c r="AZ97" s="404"/>
      <c r="BA97" s="148"/>
      <c r="BB97" s="49"/>
      <c r="BC97" s="49"/>
      <c r="BD97" s="49"/>
      <c r="BE97" s="49"/>
      <c r="BF97" s="49"/>
      <c r="BG97" s="45"/>
      <c r="BH97" s="45"/>
      <c r="BI97" s="45"/>
      <c r="BJ97" s="45"/>
    </row>
    <row r="98" spans="1:65" s="58" customFormat="1" ht="13.5" hidden="1" thickBot="1" x14ac:dyDescent="0.3">
      <c r="A98" s="161"/>
      <c r="B98" s="940">
        <v>1</v>
      </c>
      <c r="C98" s="940"/>
      <c r="D98" s="940"/>
      <c r="E98" s="940"/>
      <c r="F98" s="941"/>
      <c r="G98" s="939">
        <v>2</v>
      </c>
      <c r="H98" s="940"/>
      <c r="I98" s="941"/>
      <c r="J98" s="939">
        <v>3</v>
      </c>
      <c r="K98" s="940"/>
      <c r="L98" s="940"/>
      <c r="M98" s="941"/>
      <c r="N98" s="939">
        <v>4</v>
      </c>
      <c r="O98" s="940"/>
      <c r="P98" s="940"/>
      <c r="Q98" s="941"/>
      <c r="R98" s="939">
        <v>5</v>
      </c>
      <c r="S98" s="940"/>
      <c r="T98" s="940"/>
      <c r="U98" s="941"/>
      <c r="V98" s="939">
        <v>6</v>
      </c>
      <c r="W98" s="940"/>
      <c r="X98" s="940"/>
      <c r="Y98" s="941"/>
      <c r="Z98" s="939">
        <v>7</v>
      </c>
      <c r="AA98" s="940"/>
      <c r="AB98" s="940"/>
      <c r="AC98" s="940"/>
      <c r="AD98" s="941"/>
      <c r="AE98" s="939">
        <v>8</v>
      </c>
      <c r="AF98" s="940"/>
      <c r="AG98" s="940"/>
      <c r="AH98" s="941"/>
      <c r="AI98" s="939">
        <v>9</v>
      </c>
      <c r="AJ98" s="940"/>
      <c r="AK98" s="940"/>
      <c r="AL98" s="941"/>
      <c r="AM98" s="939">
        <v>10</v>
      </c>
      <c r="AN98" s="940"/>
      <c r="AO98" s="941"/>
      <c r="AP98" s="939">
        <v>11</v>
      </c>
      <c r="AQ98" s="940"/>
      <c r="AR98" s="941"/>
      <c r="AS98" s="939">
        <v>12</v>
      </c>
      <c r="AT98" s="940"/>
      <c r="AU98" s="940"/>
      <c r="AV98" s="941"/>
      <c r="AW98" s="939">
        <v>13</v>
      </c>
      <c r="AX98" s="940"/>
      <c r="AY98" s="940"/>
      <c r="AZ98" s="940"/>
      <c r="BA98" s="161" t="s">
        <v>26</v>
      </c>
      <c r="BB98" s="55"/>
      <c r="BC98" s="55"/>
      <c r="BD98" s="55"/>
      <c r="BE98" s="55"/>
      <c r="BF98" s="55"/>
      <c r="BG98" s="55"/>
      <c r="BH98" s="55"/>
      <c r="BI98" s="55"/>
      <c r="BJ98" s="55"/>
    </row>
    <row r="99" spans="1:65" s="43" customFormat="1" ht="18" hidden="1" customHeight="1" x14ac:dyDescent="0.25">
      <c r="A99" s="120"/>
      <c r="B99" s="593"/>
      <c r="C99" s="810"/>
      <c r="D99" s="810"/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0"/>
      <c r="AL99" s="810"/>
      <c r="AM99" s="810"/>
      <c r="AN99" s="810"/>
      <c r="AO99" s="810"/>
      <c r="AP99" s="810"/>
      <c r="AQ99" s="810"/>
      <c r="AR99" s="810"/>
      <c r="AS99" s="810"/>
      <c r="AT99" s="810"/>
      <c r="AU99" s="810"/>
      <c r="AV99" s="810"/>
      <c r="AW99" s="580"/>
      <c r="AX99" s="580"/>
      <c r="AY99" s="580"/>
      <c r="AZ99" s="937"/>
      <c r="BA99" s="100"/>
      <c r="BB99" s="44"/>
      <c r="BC99" s="44"/>
      <c r="BD99" s="44"/>
      <c r="BE99" s="44"/>
      <c r="BF99" s="44"/>
      <c r="BG99" s="45"/>
      <c r="BH99" s="45"/>
      <c r="BI99" s="45"/>
      <c r="BJ99" s="45"/>
    </row>
    <row r="100" spans="1:65" s="43" customFormat="1" ht="18" hidden="1" customHeight="1" x14ac:dyDescent="0.25">
      <c r="A100" s="120"/>
      <c r="B100" s="388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  <c r="AP100" s="587"/>
      <c r="AQ100" s="587"/>
      <c r="AR100" s="587"/>
      <c r="AS100" s="587"/>
      <c r="AT100" s="587"/>
      <c r="AU100" s="587"/>
      <c r="AV100" s="587"/>
      <c r="AW100" s="587"/>
      <c r="AX100" s="587"/>
      <c r="AY100" s="587"/>
      <c r="AZ100" s="936"/>
      <c r="BA100" s="100"/>
      <c r="BB100" s="44"/>
      <c r="BC100" s="44"/>
      <c r="BD100" s="44"/>
      <c r="BE100" s="44"/>
      <c r="BF100" s="44"/>
      <c r="BG100" s="45"/>
      <c r="BH100" s="45"/>
      <c r="BI100" s="45"/>
      <c r="BJ100" s="45"/>
    </row>
    <row r="101" spans="1:65" s="43" customFormat="1" ht="18" hidden="1" customHeight="1" thickBot="1" x14ac:dyDescent="0.3">
      <c r="A101" s="120"/>
      <c r="B101" s="620"/>
      <c r="C101" s="573"/>
      <c r="D101" s="573"/>
      <c r="E101" s="573"/>
      <c r="F101" s="573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7"/>
      <c r="AS101" s="587"/>
      <c r="AT101" s="587"/>
      <c r="AU101" s="587"/>
      <c r="AV101" s="587"/>
      <c r="AW101" s="587"/>
      <c r="AX101" s="587"/>
      <c r="AY101" s="587"/>
      <c r="AZ101" s="936"/>
      <c r="BA101" s="100"/>
      <c r="BB101" s="44"/>
      <c r="BC101" s="44"/>
      <c r="BD101" s="44"/>
      <c r="BE101" s="44"/>
      <c r="BF101" s="44"/>
      <c r="BG101" s="45"/>
      <c r="BH101" s="45"/>
      <c r="BI101" s="45"/>
      <c r="BJ101" s="45"/>
    </row>
    <row r="102" spans="1:65" s="43" customFormat="1" ht="18" hidden="1" customHeight="1" thickBot="1" x14ac:dyDescent="0.3">
      <c r="A102" s="99"/>
      <c r="B102" s="863" t="s">
        <v>114</v>
      </c>
      <c r="C102" s="863"/>
      <c r="D102" s="863"/>
      <c r="E102" s="863"/>
      <c r="F102" s="864"/>
      <c r="G102" s="673" t="s">
        <v>30</v>
      </c>
      <c r="H102" s="673"/>
      <c r="I102" s="382"/>
      <c r="J102" s="672" t="s">
        <v>30</v>
      </c>
      <c r="K102" s="673"/>
      <c r="L102" s="673"/>
      <c r="M102" s="382"/>
      <c r="N102" s="672" t="s">
        <v>30</v>
      </c>
      <c r="O102" s="673"/>
      <c r="P102" s="673"/>
      <c r="Q102" s="382"/>
      <c r="R102" s="672" t="s">
        <v>30</v>
      </c>
      <c r="S102" s="673"/>
      <c r="T102" s="673"/>
      <c r="U102" s="382"/>
      <c r="V102" s="672" t="s">
        <v>30</v>
      </c>
      <c r="W102" s="673"/>
      <c r="X102" s="673"/>
      <c r="Y102" s="382"/>
      <c r="Z102" s="612"/>
      <c r="AA102" s="613"/>
      <c r="AB102" s="613"/>
      <c r="AC102" s="613"/>
      <c r="AD102" s="620"/>
      <c r="AE102" s="612"/>
      <c r="AF102" s="613"/>
      <c r="AG102" s="613"/>
      <c r="AH102" s="620"/>
      <c r="AI102" s="612"/>
      <c r="AJ102" s="613"/>
      <c r="AK102" s="613"/>
      <c r="AL102" s="620"/>
      <c r="AM102" s="612"/>
      <c r="AN102" s="613"/>
      <c r="AO102" s="620"/>
      <c r="AP102" s="672" t="s">
        <v>30</v>
      </c>
      <c r="AQ102" s="673"/>
      <c r="AR102" s="382"/>
      <c r="AS102" s="672" t="s">
        <v>30</v>
      </c>
      <c r="AT102" s="673"/>
      <c r="AU102" s="673"/>
      <c r="AV102" s="382"/>
      <c r="AW102" s="612"/>
      <c r="AX102" s="613"/>
      <c r="AY102" s="613"/>
      <c r="AZ102" s="621"/>
      <c r="BA102" s="100"/>
      <c r="BB102" s="44"/>
      <c r="BC102" s="44"/>
      <c r="BD102" s="44"/>
      <c r="BE102" s="44"/>
      <c r="BF102" s="44"/>
      <c r="BG102" s="45"/>
      <c r="BH102" s="45"/>
      <c r="BI102" s="45"/>
      <c r="BJ102" s="45"/>
    </row>
    <row r="103" spans="1:65" s="54" customFormat="1" ht="15" hidden="1" customHeight="1" x14ac:dyDescent="0.25">
      <c r="A103" s="16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46"/>
      <c r="BC103" s="46"/>
      <c r="BD103" s="46"/>
      <c r="BE103" s="46"/>
      <c r="BF103" s="46"/>
      <c r="BG103" s="47"/>
      <c r="BH103" s="47"/>
      <c r="BI103" s="47"/>
      <c r="BJ103" s="47"/>
      <c r="BK103" s="47"/>
      <c r="BL103" s="47"/>
      <c r="BM103" s="47"/>
    </row>
    <row r="104" spans="1:65" s="43" customFormat="1" ht="18" hidden="1" customHeight="1" x14ac:dyDescent="0.25">
      <c r="A104" s="98"/>
      <c r="B104" s="942" t="s">
        <v>298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942"/>
      <c r="AL104" s="942"/>
      <c r="AM104" s="942"/>
      <c r="AN104" s="942"/>
      <c r="AO104" s="942"/>
      <c r="AP104" s="942"/>
      <c r="AQ104" s="942"/>
      <c r="AR104" s="942"/>
      <c r="AS104" s="942"/>
      <c r="AT104" s="942"/>
      <c r="AU104" s="942"/>
      <c r="AV104" s="942"/>
      <c r="AW104" s="942"/>
      <c r="AX104" s="942"/>
      <c r="AY104" s="942"/>
      <c r="AZ104" s="942"/>
      <c r="BA104" s="942"/>
      <c r="BB104" s="942"/>
      <c r="BC104" s="942"/>
      <c r="BD104" s="942"/>
      <c r="BE104" s="942"/>
      <c r="BF104" s="942"/>
    </row>
    <row r="105" spans="1:65" s="43" customFormat="1" ht="8.1" hidden="1" customHeight="1" x14ac:dyDescent="0.25">
      <c r="A105" s="9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99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5" s="43" customFormat="1" ht="99.95" hidden="1" customHeight="1" x14ac:dyDescent="0.25">
      <c r="A106" s="99"/>
      <c r="B106" s="401" t="s">
        <v>137</v>
      </c>
      <c r="C106" s="401"/>
      <c r="D106" s="401"/>
      <c r="E106" s="401"/>
      <c r="F106" s="401"/>
      <c r="G106" s="456" t="s">
        <v>138</v>
      </c>
      <c r="H106" s="456"/>
      <c r="I106" s="456"/>
      <c r="J106" s="456" t="s">
        <v>139</v>
      </c>
      <c r="K106" s="456"/>
      <c r="L106" s="456"/>
      <c r="M106" s="456"/>
      <c r="N106" s="456" t="s">
        <v>194</v>
      </c>
      <c r="O106" s="456"/>
      <c r="P106" s="456"/>
      <c r="Q106" s="456"/>
      <c r="R106" s="400" t="s">
        <v>198</v>
      </c>
      <c r="S106" s="401"/>
      <c r="T106" s="401"/>
      <c r="U106" s="402"/>
      <c r="V106" s="400" t="s">
        <v>195</v>
      </c>
      <c r="W106" s="401"/>
      <c r="X106" s="401"/>
      <c r="Y106" s="402"/>
      <c r="Z106" s="400" t="s">
        <v>218</v>
      </c>
      <c r="AA106" s="401"/>
      <c r="AB106" s="401"/>
      <c r="AC106" s="401"/>
      <c r="AD106" s="402"/>
      <c r="AE106" s="400" t="s">
        <v>219</v>
      </c>
      <c r="AF106" s="401"/>
      <c r="AG106" s="401"/>
      <c r="AH106" s="402"/>
      <c r="AI106" s="400" t="s">
        <v>216</v>
      </c>
      <c r="AJ106" s="401"/>
      <c r="AK106" s="401"/>
      <c r="AL106" s="402"/>
      <c r="AM106" s="400" t="s">
        <v>217</v>
      </c>
      <c r="AN106" s="401"/>
      <c r="AO106" s="402"/>
      <c r="AP106" s="401" t="s">
        <v>141</v>
      </c>
      <c r="AQ106" s="401"/>
      <c r="AR106" s="402"/>
      <c r="AS106" s="400" t="s">
        <v>142</v>
      </c>
      <c r="AT106" s="401"/>
      <c r="AU106" s="401"/>
      <c r="AV106" s="402"/>
      <c r="AW106" s="400" t="s">
        <v>343</v>
      </c>
      <c r="AX106" s="401"/>
      <c r="AY106" s="401"/>
      <c r="AZ106" s="401"/>
      <c r="BA106" s="148"/>
      <c r="BB106" s="49"/>
      <c r="BC106" s="49"/>
      <c r="BD106" s="49"/>
      <c r="BE106" s="49"/>
      <c r="BF106" s="49"/>
      <c r="BG106" s="45"/>
      <c r="BH106" s="45"/>
      <c r="BI106" s="45"/>
      <c r="BJ106" s="45"/>
    </row>
    <row r="107" spans="1:65" s="43" customFormat="1" ht="30" hidden="1" customHeight="1" x14ac:dyDescent="0.25">
      <c r="A107" s="99"/>
      <c r="B107" s="404"/>
      <c r="C107" s="404"/>
      <c r="D107" s="404"/>
      <c r="E107" s="404"/>
      <c r="F107" s="404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05"/>
      <c r="S107" s="404"/>
      <c r="T107" s="404"/>
      <c r="U107" s="406"/>
      <c r="V107" s="405"/>
      <c r="W107" s="404"/>
      <c r="X107" s="404"/>
      <c r="Y107" s="406"/>
      <c r="Z107" s="405"/>
      <c r="AA107" s="404"/>
      <c r="AB107" s="404"/>
      <c r="AC107" s="404"/>
      <c r="AD107" s="406"/>
      <c r="AE107" s="405"/>
      <c r="AF107" s="404"/>
      <c r="AG107" s="404"/>
      <c r="AH107" s="406"/>
      <c r="AI107" s="405"/>
      <c r="AJ107" s="404"/>
      <c r="AK107" s="404"/>
      <c r="AL107" s="406"/>
      <c r="AM107" s="405"/>
      <c r="AN107" s="404"/>
      <c r="AO107" s="406"/>
      <c r="AP107" s="404"/>
      <c r="AQ107" s="404"/>
      <c r="AR107" s="406"/>
      <c r="AS107" s="405"/>
      <c r="AT107" s="404"/>
      <c r="AU107" s="404"/>
      <c r="AV107" s="406"/>
      <c r="AW107" s="405"/>
      <c r="AX107" s="404"/>
      <c r="AY107" s="404"/>
      <c r="AZ107" s="404"/>
      <c r="BA107" s="148"/>
      <c r="BB107" s="49"/>
      <c r="BC107" s="49"/>
      <c r="BD107" s="49"/>
      <c r="BE107" s="49"/>
      <c r="BF107" s="49"/>
      <c r="BG107" s="45"/>
      <c r="BH107" s="45"/>
      <c r="BI107" s="45"/>
      <c r="BJ107" s="45"/>
    </row>
    <row r="108" spans="1:65" s="58" customFormat="1" ht="13.5" hidden="1" thickBot="1" x14ac:dyDescent="0.3">
      <c r="A108" s="161"/>
      <c r="B108" s="940">
        <v>1</v>
      </c>
      <c r="C108" s="940"/>
      <c r="D108" s="940"/>
      <c r="E108" s="940"/>
      <c r="F108" s="941"/>
      <c r="G108" s="939">
        <v>2</v>
      </c>
      <c r="H108" s="940"/>
      <c r="I108" s="941"/>
      <c r="J108" s="939">
        <v>3</v>
      </c>
      <c r="K108" s="940"/>
      <c r="L108" s="940"/>
      <c r="M108" s="941"/>
      <c r="N108" s="939">
        <v>4</v>
      </c>
      <c r="O108" s="940"/>
      <c r="P108" s="940"/>
      <c r="Q108" s="941"/>
      <c r="R108" s="939">
        <v>5</v>
      </c>
      <c r="S108" s="940"/>
      <c r="T108" s="940"/>
      <c r="U108" s="941"/>
      <c r="V108" s="939">
        <v>6</v>
      </c>
      <c r="W108" s="940"/>
      <c r="X108" s="940"/>
      <c r="Y108" s="941"/>
      <c r="Z108" s="939">
        <v>7</v>
      </c>
      <c r="AA108" s="940"/>
      <c r="AB108" s="940"/>
      <c r="AC108" s="940"/>
      <c r="AD108" s="941"/>
      <c r="AE108" s="939">
        <v>8</v>
      </c>
      <c r="AF108" s="940"/>
      <c r="AG108" s="940"/>
      <c r="AH108" s="941"/>
      <c r="AI108" s="939">
        <v>9</v>
      </c>
      <c r="AJ108" s="940"/>
      <c r="AK108" s="940"/>
      <c r="AL108" s="941"/>
      <c r="AM108" s="939">
        <v>10</v>
      </c>
      <c r="AN108" s="940"/>
      <c r="AO108" s="941"/>
      <c r="AP108" s="939">
        <v>11</v>
      </c>
      <c r="AQ108" s="940"/>
      <c r="AR108" s="941"/>
      <c r="AS108" s="939">
        <v>12</v>
      </c>
      <c r="AT108" s="940"/>
      <c r="AU108" s="940"/>
      <c r="AV108" s="941"/>
      <c r="AW108" s="939">
        <v>13</v>
      </c>
      <c r="AX108" s="940"/>
      <c r="AY108" s="940"/>
      <c r="AZ108" s="940"/>
      <c r="BA108" s="161" t="s">
        <v>26</v>
      </c>
      <c r="BB108" s="55"/>
      <c r="BC108" s="55"/>
      <c r="BD108" s="55"/>
      <c r="BE108" s="55"/>
      <c r="BF108" s="55"/>
      <c r="BG108" s="55"/>
      <c r="BH108" s="55"/>
      <c r="BI108" s="55"/>
      <c r="BJ108" s="55"/>
    </row>
    <row r="109" spans="1:65" s="43" customFormat="1" ht="18" hidden="1" customHeight="1" x14ac:dyDescent="0.25">
      <c r="A109" s="120"/>
      <c r="B109" s="593"/>
      <c r="C109" s="810"/>
      <c r="D109" s="810"/>
      <c r="E109" s="810"/>
      <c r="F109" s="810"/>
      <c r="G109" s="810"/>
      <c r="H109" s="810"/>
      <c r="I109" s="810"/>
      <c r="J109" s="810"/>
      <c r="K109" s="810"/>
      <c r="L109" s="810"/>
      <c r="M109" s="810"/>
      <c r="N109" s="810"/>
      <c r="O109" s="810"/>
      <c r="P109" s="810"/>
      <c r="Q109" s="810"/>
      <c r="R109" s="810"/>
      <c r="S109" s="810"/>
      <c r="T109" s="810"/>
      <c r="U109" s="810"/>
      <c r="V109" s="810"/>
      <c r="W109" s="810"/>
      <c r="X109" s="810"/>
      <c r="Y109" s="810"/>
      <c r="Z109" s="810"/>
      <c r="AA109" s="810"/>
      <c r="AB109" s="810"/>
      <c r="AC109" s="810"/>
      <c r="AD109" s="810"/>
      <c r="AE109" s="810"/>
      <c r="AF109" s="810"/>
      <c r="AG109" s="810"/>
      <c r="AH109" s="810"/>
      <c r="AI109" s="810"/>
      <c r="AJ109" s="810"/>
      <c r="AK109" s="810"/>
      <c r="AL109" s="810"/>
      <c r="AM109" s="810"/>
      <c r="AN109" s="810"/>
      <c r="AO109" s="810"/>
      <c r="AP109" s="810"/>
      <c r="AQ109" s="810"/>
      <c r="AR109" s="810"/>
      <c r="AS109" s="810"/>
      <c r="AT109" s="810"/>
      <c r="AU109" s="810"/>
      <c r="AV109" s="810"/>
      <c r="AW109" s="580"/>
      <c r="AX109" s="580"/>
      <c r="AY109" s="580"/>
      <c r="AZ109" s="937"/>
      <c r="BA109" s="100"/>
      <c r="BB109" s="44"/>
      <c r="BC109" s="44"/>
      <c r="BD109" s="44"/>
      <c r="BE109" s="44"/>
      <c r="BF109" s="44"/>
      <c r="BG109" s="45"/>
      <c r="BH109" s="45"/>
      <c r="BI109" s="45"/>
      <c r="BJ109" s="45"/>
    </row>
    <row r="110" spans="1:65" s="43" customFormat="1" ht="18" hidden="1" customHeight="1" x14ac:dyDescent="0.25">
      <c r="A110" s="120"/>
      <c r="B110" s="388"/>
      <c r="C110" s="587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N110" s="587"/>
      <c r="O110" s="587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87"/>
      <c r="AS110" s="587"/>
      <c r="AT110" s="587"/>
      <c r="AU110" s="587"/>
      <c r="AV110" s="587"/>
      <c r="AW110" s="587"/>
      <c r="AX110" s="587"/>
      <c r="AY110" s="587"/>
      <c r="AZ110" s="936"/>
      <c r="BA110" s="100"/>
      <c r="BB110" s="44"/>
      <c r="BC110" s="44"/>
      <c r="BD110" s="44"/>
      <c r="BE110" s="44"/>
      <c r="BF110" s="44"/>
      <c r="BG110" s="45"/>
      <c r="BH110" s="45"/>
      <c r="BI110" s="45"/>
      <c r="BJ110" s="45"/>
    </row>
    <row r="111" spans="1:65" s="43" customFormat="1" ht="18" hidden="1" customHeight="1" thickBot="1" x14ac:dyDescent="0.3">
      <c r="A111" s="120"/>
      <c r="B111" s="620"/>
      <c r="C111" s="573"/>
      <c r="D111" s="573"/>
      <c r="E111" s="573"/>
      <c r="F111" s="573"/>
      <c r="G111" s="587"/>
      <c r="H111" s="587"/>
      <c r="I111" s="587"/>
      <c r="J111" s="587"/>
      <c r="K111" s="587"/>
      <c r="L111" s="587"/>
      <c r="M111" s="587"/>
      <c r="N111" s="587"/>
      <c r="O111" s="587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87"/>
      <c r="AS111" s="587"/>
      <c r="AT111" s="587"/>
      <c r="AU111" s="587"/>
      <c r="AV111" s="587"/>
      <c r="AW111" s="587"/>
      <c r="AX111" s="587"/>
      <c r="AY111" s="587"/>
      <c r="AZ111" s="936"/>
      <c r="BA111" s="100"/>
      <c r="BB111" s="44"/>
      <c r="BC111" s="44"/>
      <c r="BD111" s="44"/>
      <c r="BE111" s="44"/>
      <c r="BF111" s="44"/>
      <c r="BG111" s="45"/>
      <c r="BH111" s="45"/>
      <c r="BI111" s="45"/>
      <c r="BJ111" s="45"/>
    </row>
    <row r="112" spans="1:65" s="43" customFormat="1" ht="18" hidden="1" customHeight="1" thickBot="1" x14ac:dyDescent="0.3">
      <c r="A112" s="99"/>
      <c r="B112" s="863" t="s">
        <v>114</v>
      </c>
      <c r="C112" s="863"/>
      <c r="D112" s="863"/>
      <c r="E112" s="863"/>
      <c r="F112" s="864"/>
      <c r="G112" s="673" t="s">
        <v>30</v>
      </c>
      <c r="H112" s="673"/>
      <c r="I112" s="382"/>
      <c r="J112" s="672" t="s">
        <v>30</v>
      </c>
      <c r="K112" s="673"/>
      <c r="L112" s="673"/>
      <c r="M112" s="382"/>
      <c r="N112" s="672" t="s">
        <v>30</v>
      </c>
      <c r="O112" s="673"/>
      <c r="P112" s="673"/>
      <c r="Q112" s="382"/>
      <c r="R112" s="672" t="s">
        <v>30</v>
      </c>
      <c r="S112" s="673"/>
      <c r="T112" s="673"/>
      <c r="U112" s="382"/>
      <c r="V112" s="672" t="s">
        <v>30</v>
      </c>
      <c r="W112" s="673"/>
      <c r="X112" s="673"/>
      <c r="Y112" s="382"/>
      <c r="Z112" s="612"/>
      <c r="AA112" s="613"/>
      <c r="AB112" s="613"/>
      <c r="AC112" s="613"/>
      <c r="AD112" s="620"/>
      <c r="AE112" s="612"/>
      <c r="AF112" s="613"/>
      <c r="AG112" s="613"/>
      <c r="AH112" s="620"/>
      <c r="AI112" s="612"/>
      <c r="AJ112" s="613"/>
      <c r="AK112" s="613"/>
      <c r="AL112" s="620"/>
      <c r="AM112" s="612"/>
      <c r="AN112" s="613"/>
      <c r="AO112" s="620"/>
      <c r="AP112" s="672" t="s">
        <v>30</v>
      </c>
      <c r="AQ112" s="673"/>
      <c r="AR112" s="382"/>
      <c r="AS112" s="672" t="s">
        <v>30</v>
      </c>
      <c r="AT112" s="673"/>
      <c r="AU112" s="673"/>
      <c r="AV112" s="382"/>
      <c r="AW112" s="612"/>
      <c r="AX112" s="613"/>
      <c r="AY112" s="613"/>
      <c r="AZ112" s="621"/>
      <c r="BA112" s="100"/>
      <c r="BB112" s="44"/>
      <c r="BC112" s="44"/>
      <c r="BD112" s="44"/>
      <c r="BE112" s="44"/>
      <c r="BF112" s="44"/>
      <c r="BG112" s="45"/>
      <c r="BH112" s="45"/>
      <c r="BI112" s="45"/>
      <c r="BJ112" s="45"/>
    </row>
    <row r="113" spans="1:65" s="43" customFormat="1" ht="15" hidden="1" customHeight="1" x14ac:dyDescent="0.25">
      <c r="A113" s="98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49"/>
      <c r="BB113" s="50"/>
      <c r="BC113" s="50"/>
      <c r="BD113" s="50"/>
      <c r="BE113" s="50"/>
      <c r="BF113" s="50"/>
      <c r="BG113" s="45"/>
      <c r="BH113" s="45"/>
      <c r="BI113" s="45"/>
      <c r="BJ113" s="45"/>
      <c r="BK113" s="45"/>
      <c r="BL113" s="45"/>
      <c r="BM113" s="45"/>
    </row>
    <row r="114" spans="1:65" s="43" customFormat="1" ht="18" hidden="1" customHeight="1" x14ac:dyDescent="0.25">
      <c r="A114" s="98"/>
      <c r="B114" s="618" t="s">
        <v>534</v>
      </c>
      <c r="C114" s="618"/>
      <c r="D114" s="618"/>
      <c r="E114" s="618"/>
      <c r="F114" s="618"/>
      <c r="G114" s="618"/>
      <c r="H114" s="618"/>
      <c r="I114" s="618"/>
      <c r="J114" s="618"/>
      <c r="K114" s="618"/>
      <c r="L114" s="618"/>
      <c r="M114" s="618"/>
      <c r="N114" s="618"/>
      <c r="O114" s="618"/>
      <c r="P114" s="618"/>
      <c r="Q114" s="618"/>
      <c r="R114" s="618"/>
      <c r="S114" s="618"/>
      <c r="T114" s="618"/>
      <c r="U114" s="618"/>
      <c r="V114" s="618"/>
      <c r="W114" s="618"/>
      <c r="X114" s="618"/>
      <c r="Y114" s="618"/>
      <c r="Z114" s="618"/>
      <c r="AA114" s="618"/>
      <c r="AB114" s="618"/>
      <c r="AC114" s="618"/>
      <c r="AD114" s="618"/>
      <c r="AE114" s="618"/>
      <c r="AF114" s="618"/>
      <c r="AG114" s="618"/>
      <c r="AH114" s="618"/>
      <c r="AI114" s="618"/>
      <c r="AJ114" s="618"/>
      <c r="AK114" s="618"/>
      <c r="AL114" s="618"/>
      <c r="AM114" s="618"/>
      <c r="AN114" s="618"/>
      <c r="AO114" s="618"/>
      <c r="AP114" s="618"/>
      <c r="AQ114" s="618"/>
      <c r="AR114" s="618"/>
      <c r="AS114" s="618"/>
      <c r="AT114" s="618"/>
      <c r="AU114" s="618"/>
      <c r="AV114" s="618"/>
      <c r="AW114" s="618"/>
      <c r="AX114" s="618"/>
      <c r="AY114" s="618"/>
      <c r="AZ114" s="618"/>
      <c r="BA114" s="98"/>
    </row>
    <row r="115" spans="1:65" s="43" customFormat="1" ht="8.1" hidden="1" customHeight="1" x14ac:dyDescent="0.25">
      <c r="A115" s="99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</row>
    <row r="116" spans="1:65" s="43" customFormat="1" ht="24.95" hidden="1" customHeight="1" x14ac:dyDescent="0.25">
      <c r="A116" s="98"/>
      <c r="B116" s="401" t="s">
        <v>118</v>
      </c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2"/>
      <c r="Z116" s="400" t="s">
        <v>72</v>
      </c>
      <c r="AA116" s="401"/>
      <c r="AB116" s="402"/>
      <c r="AC116" s="383" t="s">
        <v>5</v>
      </c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98"/>
    </row>
    <row r="117" spans="1:65" s="43" customFormat="1" ht="24.95" hidden="1" customHeight="1" x14ac:dyDescent="0.25">
      <c r="A117" s="98"/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4"/>
      <c r="Z117" s="455"/>
      <c r="AA117" s="453"/>
      <c r="AB117" s="454"/>
      <c r="AC117" s="400" t="s">
        <v>413</v>
      </c>
      <c r="AD117" s="401"/>
      <c r="AE117" s="401"/>
      <c r="AF117" s="401"/>
      <c r="AG117" s="401"/>
      <c r="AH117" s="401"/>
      <c r="AI117" s="401"/>
      <c r="AJ117" s="402"/>
      <c r="AK117" s="456" t="s">
        <v>8</v>
      </c>
      <c r="AL117" s="456"/>
      <c r="AM117" s="456"/>
      <c r="AN117" s="456"/>
      <c r="AO117" s="456"/>
      <c r="AP117" s="456"/>
      <c r="AQ117" s="456"/>
      <c r="AR117" s="456"/>
      <c r="AS117" s="401" t="s">
        <v>74</v>
      </c>
      <c r="AT117" s="401"/>
      <c r="AU117" s="401"/>
      <c r="AV117" s="401"/>
      <c r="AW117" s="401"/>
      <c r="AX117" s="401"/>
      <c r="AY117" s="401"/>
      <c r="AZ117" s="401"/>
      <c r="BA117" s="98"/>
    </row>
    <row r="118" spans="1:65" s="43" customFormat="1" ht="24.95" hidden="1" customHeight="1" x14ac:dyDescent="0.25">
      <c r="A118" s="98"/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6"/>
      <c r="Z118" s="405"/>
      <c r="AA118" s="404"/>
      <c r="AB118" s="406"/>
      <c r="AC118" s="405"/>
      <c r="AD118" s="404"/>
      <c r="AE118" s="404"/>
      <c r="AF118" s="404"/>
      <c r="AG118" s="404"/>
      <c r="AH118" s="404"/>
      <c r="AI118" s="404"/>
      <c r="AJ118" s="406"/>
      <c r="AK118" s="456"/>
      <c r="AL118" s="456"/>
      <c r="AM118" s="456"/>
      <c r="AN118" s="456"/>
      <c r="AO118" s="456"/>
      <c r="AP118" s="456"/>
      <c r="AQ118" s="456"/>
      <c r="AR118" s="456"/>
      <c r="AS118" s="404"/>
      <c r="AT118" s="404"/>
      <c r="AU118" s="404"/>
      <c r="AV118" s="404"/>
      <c r="AW118" s="404"/>
      <c r="AX118" s="404"/>
      <c r="AY118" s="404"/>
      <c r="AZ118" s="404"/>
      <c r="BA118" s="98"/>
    </row>
    <row r="119" spans="1:65" s="58" customFormat="1" ht="15" hidden="1" customHeight="1" thickBot="1" x14ac:dyDescent="0.3">
      <c r="A119" s="159"/>
      <c r="B119" s="933">
        <v>1</v>
      </c>
      <c r="C119" s="933"/>
      <c r="D119" s="933"/>
      <c r="E119" s="933"/>
      <c r="F119" s="933"/>
      <c r="G119" s="933"/>
      <c r="H119" s="933"/>
      <c r="I119" s="933"/>
      <c r="J119" s="933"/>
      <c r="K119" s="933"/>
      <c r="L119" s="933"/>
      <c r="M119" s="933"/>
      <c r="N119" s="933"/>
      <c r="O119" s="933"/>
      <c r="P119" s="933"/>
      <c r="Q119" s="933"/>
      <c r="R119" s="933"/>
      <c r="S119" s="933"/>
      <c r="T119" s="933"/>
      <c r="U119" s="933"/>
      <c r="V119" s="933"/>
      <c r="W119" s="933"/>
      <c r="X119" s="933"/>
      <c r="Y119" s="934"/>
      <c r="Z119" s="935" t="s">
        <v>75</v>
      </c>
      <c r="AA119" s="933"/>
      <c r="AB119" s="934"/>
      <c r="AC119" s="935" t="s">
        <v>9</v>
      </c>
      <c r="AD119" s="933"/>
      <c r="AE119" s="933"/>
      <c r="AF119" s="933"/>
      <c r="AG119" s="933"/>
      <c r="AH119" s="933"/>
      <c r="AI119" s="933"/>
      <c r="AJ119" s="934"/>
      <c r="AK119" s="935" t="s">
        <v>10</v>
      </c>
      <c r="AL119" s="933"/>
      <c r="AM119" s="933"/>
      <c r="AN119" s="933"/>
      <c r="AO119" s="933"/>
      <c r="AP119" s="933"/>
      <c r="AQ119" s="933"/>
      <c r="AR119" s="934"/>
      <c r="AS119" s="935" t="s">
        <v>11</v>
      </c>
      <c r="AT119" s="933"/>
      <c r="AU119" s="933"/>
      <c r="AV119" s="933"/>
      <c r="AW119" s="933"/>
      <c r="AX119" s="933"/>
      <c r="AY119" s="933"/>
      <c r="AZ119" s="933"/>
      <c r="BA119" s="161"/>
    </row>
    <row r="120" spans="1:65" s="42" customFormat="1" ht="18" hidden="1" customHeight="1" x14ac:dyDescent="0.25">
      <c r="A120" s="96"/>
      <c r="B120" s="921"/>
      <c r="C120" s="922"/>
      <c r="D120" s="922"/>
      <c r="E120" s="922"/>
      <c r="F120" s="922"/>
      <c r="G120" s="922"/>
      <c r="H120" s="922"/>
      <c r="I120" s="922"/>
      <c r="J120" s="922"/>
      <c r="K120" s="922"/>
      <c r="L120" s="922"/>
      <c r="M120" s="922"/>
      <c r="N120" s="922"/>
      <c r="O120" s="922"/>
      <c r="P120" s="922"/>
      <c r="Q120" s="922"/>
      <c r="R120" s="922"/>
      <c r="S120" s="922"/>
      <c r="T120" s="922"/>
      <c r="U120" s="922"/>
      <c r="V120" s="922"/>
      <c r="W120" s="922"/>
      <c r="X120" s="922"/>
      <c r="Y120" s="923"/>
      <c r="Z120" s="471" t="s">
        <v>27</v>
      </c>
      <c r="AA120" s="472"/>
      <c r="AB120" s="472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1"/>
      <c r="AR120" s="581"/>
      <c r="AS120" s="581"/>
      <c r="AT120" s="581"/>
      <c r="AU120" s="581"/>
      <c r="AV120" s="581"/>
      <c r="AW120" s="581"/>
      <c r="AX120" s="581"/>
      <c r="AY120" s="581"/>
      <c r="AZ120" s="582"/>
      <c r="BA120" s="96"/>
    </row>
    <row r="121" spans="1:65" s="43" customFormat="1" ht="18" hidden="1" customHeight="1" x14ac:dyDescent="0.25">
      <c r="A121" s="98"/>
      <c r="B121" s="924"/>
      <c r="C121" s="924"/>
      <c r="D121" s="924"/>
      <c r="E121" s="924"/>
      <c r="F121" s="924"/>
      <c r="G121" s="924"/>
      <c r="H121" s="924"/>
      <c r="I121" s="924"/>
      <c r="J121" s="924"/>
      <c r="K121" s="924"/>
      <c r="L121" s="924"/>
      <c r="M121" s="924"/>
      <c r="N121" s="924"/>
      <c r="O121" s="924"/>
      <c r="P121" s="924"/>
      <c r="Q121" s="924"/>
      <c r="R121" s="924"/>
      <c r="S121" s="924"/>
      <c r="T121" s="924"/>
      <c r="U121" s="924"/>
      <c r="V121" s="924"/>
      <c r="W121" s="924"/>
      <c r="X121" s="924"/>
      <c r="Y121" s="924"/>
      <c r="Z121" s="457" t="s">
        <v>28</v>
      </c>
      <c r="AA121" s="458"/>
      <c r="AB121" s="459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6"/>
      <c r="AY121" s="456"/>
      <c r="AZ121" s="588"/>
      <c r="BA121" s="98"/>
    </row>
    <row r="122" spans="1:65" s="43" customFormat="1" ht="18" hidden="1" customHeight="1" x14ac:dyDescent="0.25">
      <c r="A122" s="98"/>
      <c r="B122" s="925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26"/>
      <c r="Y122" s="927"/>
      <c r="Z122" s="417" t="s">
        <v>29</v>
      </c>
      <c r="AA122" s="418"/>
      <c r="AB122" s="419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588"/>
      <c r="BA122" s="98"/>
    </row>
    <row r="123" spans="1:65" s="43" customFormat="1" ht="18" hidden="1" customHeight="1" thickBot="1" x14ac:dyDescent="0.3">
      <c r="A123" s="98"/>
      <c r="B123" s="420" t="s">
        <v>58</v>
      </c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2"/>
      <c r="Z123" s="448" t="s">
        <v>244</v>
      </c>
      <c r="AA123" s="449"/>
      <c r="AB123" s="450"/>
      <c r="AC123" s="574"/>
      <c r="AD123" s="574"/>
      <c r="AE123" s="574"/>
      <c r="AF123" s="574"/>
      <c r="AG123" s="574"/>
      <c r="AH123" s="574"/>
      <c r="AI123" s="574"/>
      <c r="AJ123" s="574"/>
      <c r="AK123" s="574"/>
      <c r="AL123" s="574"/>
      <c r="AM123" s="574"/>
      <c r="AN123" s="574"/>
      <c r="AO123" s="574"/>
      <c r="AP123" s="574"/>
      <c r="AQ123" s="574"/>
      <c r="AR123" s="574"/>
      <c r="AS123" s="574"/>
      <c r="AT123" s="574"/>
      <c r="AU123" s="574"/>
      <c r="AV123" s="574"/>
      <c r="AW123" s="574"/>
      <c r="AX123" s="574"/>
      <c r="AY123" s="574"/>
      <c r="AZ123" s="575"/>
      <c r="BA123" s="98"/>
    </row>
    <row r="124" spans="1:65" hidden="1" x14ac:dyDescent="0.25"/>
    <row r="125" spans="1:65" s="52" customFormat="1" ht="18" hidden="1" customHeight="1" x14ac:dyDescent="0.2">
      <c r="A125" s="157"/>
      <c r="B125" s="954" t="s">
        <v>299</v>
      </c>
      <c r="C125" s="954"/>
      <c r="D125" s="954"/>
      <c r="E125" s="954"/>
      <c r="F125" s="954"/>
      <c r="G125" s="954"/>
      <c r="H125" s="954"/>
      <c r="I125" s="954"/>
      <c r="J125" s="954"/>
      <c r="K125" s="954"/>
      <c r="L125" s="954"/>
      <c r="M125" s="954"/>
      <c r="N125" s="954"/>
      <c r="O125" s="954"/>
      <c r="P125" s="954"/>
      <c r="Q125" s="954"/>
      <c r="R125" s="954"/>
      <c r="S125" s="954"/>
      <c r="T125" s="954"/>
      <c r="U125" s="954"/>
      <c r="V125" s="954"/>
      <c r="W125" s="954"/>
      <c r="X125" s="954"/>
      <c r="Y125" s="954"/>
      <c r="Z125" s="954"/>
      <c r="AA125" s="954"/>
      <c r="AB125" s="954"/>
      <c r="AC125" s="954"/>
      <c r="AD125" s="954"/>
      <c r="AE125" s="954"/>
      <c r="AF125" s="954"/>
      <c r="AG125" s="954"/>
      <c r="AH125" s="954"/>
      <c r="AI125" s="954"/>
      <c r="AJ125" s="954"/>
      <c r="AK125" s="954"/>
      <c r="AL125" s="954"/>
      <c r="AM125" s="954"/>
      <c r="AN125" s="954"/>
      <c r="AO125" s="954"/>
      <c r="AP125" s="954"/>
      <c r="AQ125" s="954"/>
      <c r="AR125" s="954"/>
      <c r="AS125" s="954"/>
      <c r="AT125" s="954"/>
      <c r="AU125" s="954"/>
      <c r="AV125" s="954"/>
      <c r="AW125" s="954"/>
      <c r="AX125" s="954"/>
      <c r="AY125" s="954"/>
      <c r="AZ125" s="954"/>
      <c r="BA125" s="954"/>
      <c r="BB125" s="954"/>
      <c r="BC125" s="954"/>
      <c r="BD125" s="954"/>
      <c r="BE125" s="954"/>
      <c r="BF125" s="954"/>
    </row>
    <row r="126" spans="1:65" s="43" customFormat="1" ht="18" hidden="1" customHeight="1" x14ac:dyDescent="0.25">
      <c r="A126" s="98"/>
      <c r="B126" s="942" t="s">
        <v>610</v>
      </c>
      <c r="C126" s="942"/>
      <c r="D126" s="942"/>
      <c r="E126" s="942"/>
      <c r="F126" s="942"/>
      <c r="G126" s="942"/>
      <c r="H126" s="942"/>
      <c r="I126" s="942"/>
      <c r="J126" s="942"/>
      <c r="K126" s="942"/>
      <c r="L126" s="942"/>
      <c r="M126" s="942"/>
      <c r="N126" s="942"/>
      <c r="O126" s="942"/>
      <c r="P126" s="942"/>
      <c r="Q126" s="942"/>
      <c r="R126" s="942"/>
      <c r="S126" s="942"/>
      <c r="T126" s="942"/>
      <c r="U126" s="942"/>
      <c r="V126" s="942"/>
      <c r="W126" s="942"/>
      <c r="X126" s="942"/>
      <c r="Y126" s="942"/>
      <c r="Z126" s="942"/>
      <c r="AA126" s="942"/>
      <c r="AB126" s="942"/>
      <c r="AC126" s="942"/>
      <c r="AD126" s="942"/>
      <c r="AE126" s="942"/>
      <c r="AF126" s="942"/>
      <c r="AG126" s="942"/>
      <c r="AH126" s="942"/>
      <c r="AI126" s="942"/>
      <c r="AJ126" s="942"/>
      <c r="AK126" s="942"/>
      <c r="AL126" s="942"/>
      <c r="AM126" s="942"/>
      <c r="AN126" s="942"/>
      <c r="AO126" s="942"/>
      <c r="AP126" s="942"/>
      <c r="AQ126" s="942"/>
      <c r="AR126" s="942"/>
      <c r="AS126" s="942"/>
      <c r="AT126" s="942"/>
      <c r="AU126" s="942"/>
      <c r="AV126" s="942"/>
      <c r="AW126" s="942"/>
      <c r="AX126" s="942"/>
      <c r="AY126" s="942"/>
      <c r="AZ126" s="942"/>
      <c r="BA126" s="942"/>
      <c r="BB126" s="942"/>
      <c r="BC126" s="942"/>
      <c r="BD126" s="942"/>
      <c r="BE126" s="942"/>
      <c r="BF126" s="942"/>
    </row>
    <row r="127" spans="1:65" ht="8.1" hidden="1" customHeight="1" x14ac:dyDescent="0.25"/>
    <row r="128" spans="1:65" s="43" customFormat="1" ht="69.95" hidden="1" customHeight="1" x14ac:dyDescent="0.25">
      <c r="A128" s="99"/>
      <c r="B128" s="401" t="s">
        <v>149</v>
      </c>
      <c r="C128" s="401"/>
      <c r="D128" s="401"/>
      <c r="E128" s="401"/>
      <c r="F128" s="402"/>
      <c r="G128" s="400" t="s">
        <v>150</v>
      </c>
      <c r="H128" s="401"/>
      <c r="I128" s="401"/>
      <c r="J128" s="401"/>
      <c r="K128" s="401"/>
      <c r="L128" s="402"/>
      <c r="M128" s="400" t="s">
        <v>151</v>
      </c>
      <c r="N128" s="401"/>
      <c r="O128" s="401"/>
      <c r="P128" s="402"/>
      <c r="Q128" s="456" t="s">
        <v>152</v>
      </c>
      <c r="R128" s="456"/>
      <c r="S128" s="456"/>
      <c r="T128" s="456"/>
      <c r="U128" s="456"/>
      <c r="V128" s="456"/>
      <c r="W128" s="401" t="s">
        <v>153</v>
      </c>
      <c r="X128" s="401"/>
      <c r="Y128" s="402"/>
      <c r="Z128" s="400" t="s">
        <v>202</v>
      </c>
      <c r="AA128" s="401"/>
      <c r="AB128" s="402"/>
      <c r="AC128" s="456" t="s">
        <v>201</v>
      </c>
      <c r="AD128" s="456"/>
      <c r="AE128" s="456"/>
      <c r="AF128" s="456" t="s">
        <v>200</v>
      </c>
      <c r="AG128" s="456"/>
      <c r="AH128" s="456"/>
      <c r="AI128" s="401" t="s">
        <v>154</v>
      </c>
      <c r="AJ128" s="401"/>
      <c r="AK128" s="401"/>
      <c r="AL128" s="402"/>
      <c r="AM128" s="400" t="s">
        <v>155</v>
      </c>
      <c r="AN128" s="401"/>
      <c r="AO128" s="402"/>
      <c r="AP128" s="401" t="s">
        <v>141</v>
      </c>
      <c r="AQ128" s="401"/>
      <c r="AR128" s="402"/>
      <c r="AS128" s="400" t="s">
        <v>199</v>
      </c>
      <c r="AT128" s="401"/>
      <c r="AU128" s="401"/>
      <c r="AV128" s="402"/>
      <c r="AW128" s="400" t="s">
        <v>343</v>
      </c>
      <c r="AX128" s="401"/>
      <c r="AY128" s="401"/>
      <c r="AZ128" s="401"/>
      <c r="BA128" s="148"/>
      <c r="BB128" s="49"/>
      <c r="BC128" s="49"/>
      <c r="BD128" s="49"/>
      <c r="BE128" s="49"/>
      <c r="BF128" s="49"/>
      <c r="BG128" s="45"/>
      <c r="BH128" s="45"/>
      <c r="BI128" s="45"/>
      <c r="BJ128" s="45"/>
    </row>
    <row r="129" spans="1:62" s="43" customFormat="1" ht="39.950000000000003" hidden="1" customHeight="1" x14ac:dyDescent="0.25">
      <c r="A129" s="99"/>
      <c r="B129" s="404"/>
      <c r="C129" s="404"/>
      <c r="D129" s="404"/>
      <c r="E129" s="404"/>
      <c r="F129" s="406"/>
      <c r="G129" s="405"/>
      <c r="H129" s="404"/>
      <c r="I129" s="404"/>
      <c r="J129" s="404"/>
      <c r="K129" s="404"/>
      <c r="L129" s="406"/>
      <c r="M129" s="405"/>
      <c r="N129" s="404"/>
      <c r="O129" s="404"/>
      <c r="P129" s="406"/>
      <c r="Q129" s="456"/>
      <c r="R129" s="456"/>
      <c r="S129" s="456"/>
      <c r="T129" s="456"/>
      <c r="U129" s="456"/>
      <c r="V129" s="456"/>
      <c r="W129" s="404"/>
      <c r="X129" s="404"/>
      <c r="Y129" s="406"/>
      <c r="Z129" s="405"/>
      <c r="AA129" s="404"/>
      <c r="AB129" s="406"/>
      <c r="AC129" s="456"/>
      <c r="AD129" s="456"/>
      <c r="AE129" s="456"/>
      <c r="AF129" s="456"/>
      <c r="AG129" s="456"/>
      <c r="AH129" s="456"/>
      <c r="AI129" s="404"/>
      <c r="AJ129" s="404"/>
      <c r="AK129" s="404"/>
      <c r="AL129" s="406"/>
      <c r="AM129" s="405"/>
      <c r="AN129" s="404"/>
      <c r="AO129" s="406"/>
      <c r="AP129" s="404"/>
      <c r="AQ129" s="404"/>
      <c r="AR129" s="406"/>
      <c r="AS129" s="405"/>
      <c r="AT129" s="404"/>
      <c r="AU129" s="404"/>
      <c r="AV129" s="406"/>
      <c r="AW129" s="405"/>
      <c r="AX129" s="404"/>
      <c r="AY129" s="404"/>
      <c r="AZ129" s="404"/>
      <c r="BA129" s="148"/>
      <c r="BB129" s="49"/>
      <c r="BC129" s="49"/>
      <c r="BD129" s="49"/>
      <c r="BE129" s="49"/>
      <c r="BF129" s="49"/>
      <c r="BG129" s="45"/>
      <c r="BH129" s="45"/>
      <c r="BI129" s="45"/>
      <c r="BJ129" s="45"/>
    </row>
    <row r="130" spans="1:62" s="58" customFormat="1" ht="13.5" hidden="1" thickBot="1" x14ac:dyDescent="0.3">
      <c r="A130" s="161"/>
      <c r="B130" s="940">
        <v>1</v>
      </c>
      <c r="C130" s="940"/>
      <c r="D130" s="940"/>
      <c r="E130" s="940"/>
      <c r="F130" s="941"/>
      <c r="G130" s="939">
        <v>2</v>
      </c>
      <c r="H130" s="940"/>
      <c r="I130" s="940"/>
      <c r="J130" s="940"/>
      <c r="K130" s="940"/>
      <c r="L130" s="940"/>
      <c r="M130" s="939">
        <v>3</v>
      </c>
      <c r="N130" s="940"/>
      <c r="O130" s="940"/>
      <c r="P130" s="941"/>
      <c r="Q130" s="940">
        <v>4</v>
      </c>
      <c r="R130" s="940"/>
      <c r="S130" s="940"/>
      <c r="T130" s="940"/>
      <c r="U130" s="940"/>
      <c r="V130" s="941"/>
      <c r="W130" s="939">
        <v>5</v>
      </c>
      <c r="X130" s="940"/>
      <c r="Y130" s="941"/>
      <c r="Z130" s="939">
        <v>6</v>
      </c>
      <c r="AA130" s="940"/>
      <c r="AB130" s="941"/>
      <c r="AC130" s="939">
        <v>7</v>
      </c>
      <c r="AD130" s="940"/>
      <c r="AE130" s="941"/>
      <c r="AF130" s="939">
        <v>8</v>
      </c>
      <c r="AG130" s="940"/>
      <c r="AH130" s="941"/>
      <c r="AI130" s="939">
        <v>9</v>
      </c>
      <c r="AJ130" s="940"/>
      <c r="AK130" s="940"/>
      <c r="AL130" s="941"/>
      <c r="AM130" s="939">
        <v>10</v>
      </c>
      <c r="AN130" s="940"/>
      <c r="AO130" s="941"/>
      <c r="AP130" s="939">
        <v>11</v>
      </c>
      <c r="AQ130" s="940"/>
      <c r="AR130" s="941"/>
      <c r="AS130" s="939">
        <v>12</v>
      </c>
      <c r="AT130" s="940"/>
      <c r="AU130" s="940"/>
      <c r="AV130" s="941"/>
      <c r="AW130" s="939">
        <v>13</v>
      </c>
      <c r="AX130" s="940"/>
      <c r="AY130" s="940"/>
      <c r="AZ130" s="940"/>
      <c r="BA130" s="161" t="s">
        <v>26</v>
      </c>
      <c r="BB130" s="55"/>
      <c r="BC130" s="55"/>
      <c r="BD130" s="55"/>
      <c r="BE130" s="55"/>
      <c r="BF130" s="55"/>
      <c r="BG130" s="55"/>
      <c r="BH130" s="55"/>
      <c r="BI130" s="55"/>
      <c r="BJ130" s="55"/>
    </row>
    <row r="131" spans="1:62" s="43" customFormat="1" ht="18" hidden="1" customHeight="1" thickBot="1" x14ac:dyDescent="0.3">
      <c r="A131" s="120"/>
      <c r="B131" s="811">
        <v>98</v>
      </c>
      <c r="C131" s="667"/>
      <c r="D131" s="667"/>
      <c r="E131" s="667"/>
      <c r="F131" s="668"/>
      <c r="G131" s="666" t="s">
        <v>644</v>
      </c>
      <c r="H131" s="667"/>
      <c r="I131" s="667"/>
      <c r="J131" s="667"/>
      <c r="K131" s="667"/>
      <c r="L131" s="668"/>
      <c r="M131" s="666" t="s">
        <v>650</v>
      </c>
      <c r="N131" s="667"/>
      <c r="O131" s="667"/>
      <c r="P131" s="668"/>
      <c r="Q131" s="666" t="s">
        <v>653</v>
      </c>
      <c r="R131" s="667"/>
      <c r="S131" s="667"/>
      <c r="T131" s="667"/>
      <c r="U131" s="667"/>
      <c r="V131" s="668"/>
      <c r="W131" s="895">
        <v>40638</v>
      </c>
      <c r="X131" s="667"/>
      <c r="Y131" s="668"/>
      <c r="Z131" s="666">
        <v>0</v>
      </c>
      <c r="AA131" s="667"/>
      <c r="AB131" s="668"/>
      <c r="AC131" s="666">
        <v>110</v>
      </c>
      <c r="AD131" s="667"/>
      <c r="AE131" s="668"/>
      <c r="AF131" s="666">
        <v>108</v>
      </c>
      <c r="AG131" s="667"/>
      <c r="AH131" s="668"/>
      <c r="AI131" s="810"/>
      <c r="AJ131" s="810"/>
      <c r="AK131" s="810"/>
      <c r="AL131" s="810"/>
      <c r="AM131" s="810">
        <v>100</v>
      </c>
      <c r="AN131" s="810"/>
      <c r="AO131" s="810"/>
      <c r="AP131" s="810">
        <v>40</v>
      </c>
      <c r="AQ131" s="810"/>
      <c r="AR131" s="810"/>
      <c r="AS131" s="810"/>
      <c r="AT131" s="810"/>
      <c r="AU131" s="810"/>
      <c r="AV131" s="810"/>
      <c r="AW131" s="580"/>
      <c r="AX131" s="580"/>
      <c r="AY131" s="580"/>
      <c r="AZ131" s="580"/>
      <c r="BA131" s="100"/>
      <c r="BB131" s="44"/>
      <c r="BC131" s="44"/>
      <c r="BD131" s="44"/>
      <c r="BE131" s="44"/>
      <c r="BF131" s="44"/>
      <c r="BG131" s="45"/>
      <c r="BH131" s="45"/>
      <c r="BI131" s="45"/>
      <c r="BJ131" s="45"/>
    </row>
    <row r="132" spans="1:62" s="43" customFormat="1" ht="18" hidden="1" customHeight="1" thickBot="1" x14ac:dyDescent="0.3">
      <c r="A132" s="120"/>
      <c r="B132" s="844">
        <v>98</v>
      </c>
      <c r="C132" s="387"/>
      <c r="D132" s="387"/>
      <c r="E132" s="387"/>
      <c r="F132" s="388"/>
      <c r="G132" s="616" t="s">
        <v>645</v>
      </c>
      <c r="H132" s="387"/>
      <c r="I132" s="387"/>
      <c r="J132" s="387"/>
      <c r="K132" s="387"/>
      <c r="L132" s="388"/>
      <c r="M132" s="616" t="s">
        <v>646</v>
      </c>
      <c r="N132" s="387"/>
      <c r="O132" s="387"/>
      <c r="P132" s="388"/>
      <c r="Q132" s="616" t="s">
        <v>655</v>
      </c>
      <c r="R132" s="387"/>
      <c r="S132" s="387"/>
      <c r="T132" s="387"/>
      <c r="U132" s="387"/>
      <c r="V132" s="388"/>
      <c r="W132" s="894">
        <v>40512</v>
      </c>
      <c r="X132" s="387"/>
      <c r="Y132" s="388"/>
      <c r="Z132" s="616">
        <v>0</v>
      </c>
      <c r="AA132" s="387"/>
      <c r="AB132" s="388"/>
      <c r="AC132" s="616">
        <v>130</v>
      </c>
      <c r="AD132" s="387"/>
      <c r="AE132" s="388"/>
      <c r="AF132" s="616">
        <v>120</v>
      </c>
      <c r="AG132" s="387"/>
      <c r="AH132" s="388"/>
      <c r="AI132" s="587"/>
      <c r="AJ132" s="587"/>
      <c r="AK132" s="587"/>
      <c r="AL132" s="587"/>
      <c r="AM132" s="587">
        <v>100</v>
      </c>
      <c r="AN132" s="587"/>
      <c r="AO132" s="587"/>
      <c r="AP132" s="616">
        <v>50</v>
      </c>
      <c r="AQ132" s="387"/>
      <c r="AR132" s="388"/>
      <c r="AS132" s="587"/>
      <c r="AT132" s="587"/>
      <c r="AU132" s="587"/>
      <c r="AV132" s="587"/>
      <c r="AW132" s="580"/>
      <c r="AX132" s="580"/>
      <c r="AY132" s="580"/>
      <c r="AZ132" s="580"/>
      <c r="BA132" s="100"/>
      <c r="BB132" s="44"/>
      <c r="BC132" s="44"/>
      <c r="BD132" s="44"/>
      <c r="BE132" s="44"/>
      <c r="BF132" s="44"/>
      <c r="BG132" s="45"/>
      <c r="BH132" s="45"/>
      <c r="BI132" s="45"/>
      <c r="BJ132" s="45"/>
    </row>
    <row r="133" spans="1:62" s="43" customFormat="1" ht="18" hidden="1" customHeight="1" thickBot="1" x14ac:dyDescent="0.3">
      <c r="A133" s="120"/>
      <c r="B133" s="844">
        <v>98</v>
      </c>
      <c r="C133" s="387"/>
      <c r="D133" s="387"/>
      <c r="E133" s="387"/>
      <c r="F133" s="388"/>
      <c r="G133" s="616" t="s">
        <v>651</v>
      </c>
      <c r="H133" s="387"/>
      <c r="I133" s="387"/>
      <c r="J133" s="387"/>
      <c r="K133" s="387"/>
      <c r="L133" s="388"/>
      <c r="M133" s="616" t="s">
        <v>652</v>
      </c>
      <c r="N133" s="387"/>
      <c r="O133" s="387"/>
      <c r="P133" s="388"/>
      <c r="Q133" s="616"/>
      <c r="R133" s="387"/>
      <c r="S133" s="387"/>
      <c r="T133" s="387"/>
      <c r="U133" s="387"/>
      <c r="V133" s="388"/>
      <c r="W133" s="894">
        <v>41268</v>
      </c>
      <c r="X133" s="387"/>
      <c r="Y133" s="388"/>
      <c r="Z133" s="616">
        <v>0</v>
      </c>
      <c r="AA133" s="387"/>
      <c r="AB133" s="388"/>
      <c r="AC133" s="616">
        <v>112</v>
      </c>
      <c r="AD133" s="387"/>
      <c r="AE133" s="388"/>
      <c r="AF133" s="616"/>
      <c r="AG133" s="387"/>
      <c r="AH133" s="388"/>
      <c r="AI133" s="616"/>
      <c r="AJ133" s="387"/>
      <c r="AK133" s="387"/>
      <c r="AL133" s="388"/>
      <c r="AM133" s="616">
        <v>100</v>
      </c>
      <c r="AN133" s="387"/>
      <c r="AO133" s="388"/>
      <c r="AP133" s="616">
        <v>40</v>
      </c>
      <c r="AQ133" s="387"/>
      <c r="AR133" s="388"/>
      <c r="AS133" s="616"/>
      <c r="AT133" s="387"/>
      <c r="AU133" s="387"/>
      <c r="AV133" s="388"/>
      <c r="AW133" s="580"/>
      <c r="AX133" s="580"/>
      <c r="AY133" s="580"/>
      <c r="AZ133" s="580"/>
      <c r="BA133" s="100"/>
      <c r="BB133" s="44"/>
      <c r="BC133" s="44"/>
      <c r="BD133" s="44"/>
      <c r="BE133" s="44"/>
      <c r="BF133" s="44"/>
      <c r="BG133" s="45"/>
      <c r="BH133" s="45"/>
      <c r="BI133" s="45"/>
      <c r="BJ133" s="45"/>
    </row>
    <row r="134" spans="1:62" s="43" customFormat="1" ht="18" hidden="1" customHeight="1" thickBot="1" x14ac:dyDescent="0.3">
      <c r="A134" s="120"/>
      <c r="B134" s="844">
        <v>98</v>
      </c>
      <c r="C134" s="387"/>
      <c r="D134" s="387"/>
      <c r="E134" s="387"/>
      <c r="F134" s="388"/>
      <c r="G134" s="616" t="s">
        <v>648</v>
      </c>
      <c r="H134" s="387"/>
      <c r="I134" s="387"/>
      <c r="J134" s="387"/>
      <c r="K134" s="387"/>
      <c r="L134" s="388"/>
      <c r="M134" s="616" t="s">
        <v>647</v>
      </c>
      <c r="N134" s="387"/>
      <c r="O134" s="387"/>
      <c r="P134" s="388"/>
      <c r="Q134" s="616"/>
      <c r="R134" s="387"/>
      <c r="S134" s="387"/>
      <c r="T134" s="387"/>
      <c r="U134" s="387"/>
      <c r="V134" s="388"/>
      <c r="W134" s="894">
        <v>42685</v>
      </c>
      <c r="X134" s="387"/>
      <c r="Y134" s="388"/>
      <c r="Z134" s="616">
        <v>0</v>
      </c>
      <c r="AA134" s="387"/>
      <c r="AB134" s="388"/>
      <c r="AC134" s="616">
        <v>1289</v>
      </c>
      <c r="AD134" s="387"/>
      <c r="AE134" s="388"/>
      <c r="AF134" s="616">
        <v>37</v>
      </c>
      <c r="AG134" s="387"/>
      <c r="AH134" s="388"/>
      <c r="AI134" s="616"/>
      <c r="AJ134" s="387"/>
      <c r="AK134" s="387"/>
      <c r="AL134" s="388"/>
      <c r="AM134" s="616">
        <v>100</v>
      </c>
      <c r="AN134" s="387"/>
      <c r="AO134" s="388"/>
      <c r="AP134" s="616">
        <v>45</v>
      </c>
      <c r="AQ134" s="387"/>
      <c r="AR134" s="388"/>
      <c r="AS134" s="616"/>
      <c r="AT134" s="387"/>
      <c r="AU134" s="387"/>
      <c r="AV134" s="388"/>
      <c r="AW134" s="580">
        <f>AP134*AC134-5</f>
        <v>58000</v>
      </c>
      <c r="AX134" s="580"/>
      <c r="AY134" s="580"/>
      <c r="AZ134" s="580"/>
      <c r="BA134" s="100"/>
      <c r="BB134" s="44"/>
      <c r="BC134" s="44"/>
      <c r="BD134" s="44"/>
      <c r="BE134" s="44"/>
      <c r="BF134" s="44"/>
      <c r="BG134" s="45"/>
      <c r="BH134" s="45"/>
      <c r="BI134" s="45"/>
      <c r="BJ134" s="45"/>
    </row>
    <row r="135" spans="1:62" s="43" customFormat="1" ht="18" hidden="1" customHeight="1" thickBot="1" x14ac:dyDescent="0.3">
      <c r="A135" s="120"/>
      <c r="B135" s="844">
        <v>98</v>
      </c>
      <c r="C135" s="387"/>
      <c r="D135" s="387"/>
      <c r="E135" s="387"/>
      <c r="F135" s="388"/>
      <c r="G135" s="616" t="s">
        <v>656</v>
      </c>
      <c r="H135" s="387"/>
      <c r="I135" s="387"/>
      <c r="J135" s="387"/>
      <c r="K135" s="387"/>
      <c r="L135" s="388"/>
      <c r="M135" s="616" t="s">
        <v>650</v>
      </c>
      <c r="N135" s="387"/>
      <c r="O135" s="387"/>
      <c r="P135" s="388"/>
      <c r="Q135" s="329"/>
      <c r="R135" s="326"/>
      <c r="S135" s="326"/>
      <c r="T135" s="326"/>
      <c r="U135" s="326"/>
      <c r="V135" s="327"/>
      <c r="W135" s="333"/>
      <c r="X135" s="326"/>
      <c r="Y135" s="327"/>
      <c r="Z135" s="616">
        <v>0</v>
      </c>
      <c r="AA135" s="387"/>
      <c r="AB135" s="388"/>
      <c r="AC135" s="616">
        <v>117</v>
      </c>
      <c r="AD135" s="387"/>
      <c r="AE135" s="388"/>
      <c r="AF135" s="329"/>
      <c r="AG135" s="326"/>
      <c r="AH135" s="327"/>
      <c r="AI135" s="329"/>
      <c r="AJ135" s="326"/>
      <c r="AK135" s="326"/>
      <c r="AL135" s="327"/>
      <c r="AM135" s="616">
        <v>100</v>
      </c>
      <c r="AN135" s="387"/>
      <c r="AO135" s="388"/>
      <c r="AP135" s="616">
        <v>40</v>
      </c>
      <c r="AQ135" s="387"/>
      <c r="AR135" s="388"/>
      <c r="AS135" s="329"/>
      <c r="AT135" s="326"/>
      <c r="AU135" s="326"/>
      <c r="AV135" s="327"/>
      <c r="AW135" s="580"/>
      <c r="AX135" s="580"/>
      <c r="AY135" s="580"/>
      <c r="AZ135" s="580"/>
      <c r="BA135" s="100"/>
      <c r="BB135" s="44"/>
      <c r="BC135" s="44"/>
      <c r="BD135" s="44"/>
      <c r="BE135" s="44"/>
      <c r="BF135" s="44"/>
      <c r="BG135" s="45"/>
      <c r="BH135" s="45"/>
      <c r="BI135" s="45"/>
      <c r="BJ135" s="45"/>
    </row>
    <row r="136" spans="1:62" s="43" customFormat="1" ht="18" hidden="1" customHeight="1" thickBot="1" x14ac:dyDescent="0.3">
      <c r="A136" s="120"/>
      <c r="B136" s="844">
        <v>98</v>
      </c>
      <c r="C136" s="387"/>
      <c r="D136" s="387"/>
      <c r="E136" s="387"/>
      <c r="F136" s="388"/>
      <c r="G136" s="616" t="s">
        <v>657</v>
      </c>
      <c r="H136" s="387"/>
      <c r="I136" s="387"/>
      <c r="J136" s="387"/>
      <c r="K136" s="387"/>
      <c r="L136" s="388"/>
      <c r="M136" s="616" t="s">
        <v>661</v>
      </c>
      <c r="N136" s="387"/>
      <c r="O136" s="387"/>
      <c r="P136" s="388"/>
      <c r="Q136" s="329"/>
      <c r="R136" s="326"/>
      <c r="S136" s="326"/>
      <c r="T136" s="326"/>
      <c r="U136" s="326"/>
      <c r="V136" s="327"/>
      <c r="W136" s="333"/>
      <c r="X136" s="326"/>
      <c r="Y136" s="327"/>
      <c r="Z136" s="616">
        <v>0</v>
      </c>
      <c r="AA136" s="387"/>
      <c r="AB136" s="388"/>
      <c r="AC136" s="616">
        <v>80</v>
      </c>
      <c r="AD136" s="387"/>
      <c r="AE136" s="388"/>
      <c r="AF136" s="329"/>
      <c r="AG136" s="326"/>
      <c r="AH136" s="327"/>
      <c r="AI136" s="329"/>
      <c r="AJ136" s="326"/>
      <c r="AK136" s="326"/>
      <c r="AL136" s="327"/>
      <c r="AM136" s="616">
        <v>100</v>
      </c>
      <c r="AN136" s="387"/>
      <c r="AO136" s="388"/>
      <c r="AP136" s="616">
        <v>20</v>
      </c>
      <c r="AQ136" s="387"/>
      <c r="AR136" s="388"/>
      <c r="AS136" s="329"/>
      <c r="AT136" s="326"/>
      <c r="AU136" s="326"/>
      <c r="AV136" s="327"/>
      <c r="AW136" s="580"/>
      <c r="AX136" s="580"/>
      <c r="AY136" s="580"/>
      <c r="AZ136" s="580"/>
      <c r="BA136" s="100"/>
      <c r="BB136" s="44"/>
      <c r="BC136" s="44"/>
      <c r="BD136" s="44"/>
      <c r="BE136" s="44"/>
      <c r="BF136" s="44"/>
      <c r="BG136" s="45"/>
      <c r="BH136" s="45"/>
      <c r="BI136" s="45"/>
      <c r="BJ136" s="45"/>
    </row>
    <row r="137" spans="1:62" s="43" customFormat="1" ht="18" hidden="1" customHeight="1" thickBot="1" x14ac:dyDescent="0.3">
      <c r="A137" s="120"/>
      <c r="B137" s="844">
        <v>98</v>
      </c>
      <c r="C137" s="387"/>
      <c r="D137" s="387"/>
      <c r="E137" s="387"/>
      <c r="F137" s="388"/>
      <c r="G137" s="616" t="s">
        <v>658</v>
      </c>
      <c r="H137" s="387"/>
      <c r="I137" s="387"/>
      <c r="J137" s="387"/>
      <c r="K137" s="387"/>
      <c r="L137" s="388"/>
      <c r="M137" s="616" t="s">
        <v>661</v>
      </c>
      <c r="N137" s="387"/>
      <c r="O137" s="387"/>
      <c r="P137" s="388"/>
      <c r="Q137" s="329"/>
      <c r="R137" s="326"/>
      <c r="S137" s="326"/>
      <c r="T137" s="326"/>
      <c r="U137" s="326"/>
      <c r="V137" s="327"/>
      <c r="W137" s="333"/>
      <c r="X137" s="326"/>
      <c r="Y137" s="327"/>
      <c r="Z137" s="616">
        <v>0</v>
      </c>
      <c r="AA137" s="387"/>
      <c r="AB137" s="388"/>
      <c r="AC137" s="616">
        <v>161</v>
      </c>
      <c r="AD137" s="387"/>
      <c r="AE137" s="388"/>
      <c r="AF137" s="329"/>
      <c r="AG137" s="326"/>
      <c r="AH137" s="327"/>
      <c r="AI137" s="329"/>
      <c r="AJ137" s="326"/>
      <c r="AK137" s="326"/>
      <c r="AL137" s="327"/>
      <c r="AM137" s="616">
        <v>100</v>
      </c>
      <c r="AN137" s="387"/>
      <c r="AO137" s="388"/>
      <c r="AP137" s="616">
        <v>20</v>
      </c>
      <c r="AQ137" s="387"/>
      <c r="AR137" s="388"/>
      <c r="AS137" s="329"/>
      <c r="AT137" s="326"/>
      <c r="AU137" s="326"/>
      <c r="AV137" s="327"/>
      <c r="AW137" s="580"/>
      <c r="AX137" s="580"/>
      <c r="AY137" s="580"/>
      <c r="AZ137" s="580"/>
      <c r="BA137" s="100"/>
      <c r="BB137" s="44"/>
      <c r="BC137" s="44"/>
      <c r="BD137" s="44"/>
      <c r="BE137" s="44"/>
      <c r="BF137" s="44"/>
      <c r="BG137" s="45"/>
      <c r="BH137" s="45"/>
      <c r="BI137" s="45"/>
      <c r="BJ137" s="45"/>
    </row>
    <row r="138" spans="1:62" s="43" customFormat="1" ht="18" hidden="1" customHeight="1" thickBot="1" x14ac:dyDescent="0.3">
      <c r="A138" s="120"/>
      <c r="B138" s="844">
        <v>98</v>
      </c>
      <c r="C138" s="387"/>
      <c r="D138" s="387"/>
      <c r="E138" s="387"/>
      <c r="F138" s="388"/>
      <c r="G138" s="616" t="s">
        <v>659</v>
      </c>
      <c r="H138" s="387"/>
      <c r="I138" s="387"/>
      <c r="J138" s="387"/>
      <c r="K138" s="387"/>
      <c r="L138" s="388"/>
      <c r="M138" s="616" t="s">
        <v>661</v>
      </c>
      <c r="N138" s="387"/>
      <c r="O138" s="387"/>
      <c r="P138" s="388"/>
      <c r="Q138" s="329"/>
      <c r="R138" s="326"/>
      <c r="S138" s="326"/>
      <c r="T138" s="326"/>
      <c r="U138" s="326"/>
      <c r="V138" s="327"/>
      <c r="W138" s="333"/>
      <c r="X138" s="326"/>
      <c r="Y138" s="327"/>
      <c r="Z138" s="616">
        <v>0</v>
      </c>
      <c r="AA138" s="387"/>
      <c r="AB138" s="388"/>
      <c r="AC138" s="616">
        <v>81</v>
      </c>
      <c r="AD138" s="387"/>
      <c r="AE138" s="388"/>
      <c r="AF138" s="329"/>
      <c r="AG138" s="326"/>
      <c r="AH138" s="327"/>
      <c r="AI138" s="329"/>
      <c r="AJ138" s="326"/>
      <c r="AK138" s="326"/>
      <c r="AL138" s="327"/>
      <c r="AM138" s="616">
        <v>100</v>
      </c>
      <c r="AN138" s="387"/>
      <c r="AO138" s="388"/>
      <c r="AP138" s="616">
        <v>20</v>
      </c>
      <c r="AQ138" s="387"/>
      <c r="AR138" s="388"/>
      <c r="AS138" s="329"/>
      <c r="AT138" s="326"/>
      <c r="AU138" s="326"/>
      <c r="AV138" s="327"/>
      <c r="AW138" s="580"/>
      <c r="AX138" s="580"/>
      <c r="AY138" s="580"/>
      <c r="AZ138" s="580"/>
      <c r="BA138" s="100"/>
      <c r="BB138" s="44"/>
      <c r="BC138" s="44"/>
      <c r="BD138" s="44"/>
      <c r="BE138" s="44"/>
      <c r="BF138" s="44"/>
      <c r="BG138" s="45"/>
      <c r="BH138" s="45"/>
      <c r="BI138" s="45"/>
      <c r="BJ138" s="45"/>
    </row>
    <row r="139" spans="1:62" s="43" customFormat="1" ht="18" hidden="1" customHeight="1" thickBot="1" x14ac:dyDescent="0.3">
      <c r="A139" s="120"/>
      <c r="B139" s="844">
        <v>98</v>
      </c>
      <c r="C139" s="387"/>
      <c r="D139" s="387"/>
      <c r="E139" s="387"/>
      <c r="F139" s="388"/>
      <c r="G139" s="616" t="s">
        <v>660</v>
      </c>
      <c r="H139" s="387"/>
      <c r="I139" s="387"/>
      <c r="J139" s="387"/>
      <c r="K139" s="387"/>
      <c r="L139" s="388"/>
      <c r="M139" s="616" t="s">
        <v>661</v>
      </c>
      <c r="N139" s="387"/>
      <c r="O139" s="387"/>
      <c r="P139" s="388"/>
      <c r="Q139" s="329"/>
      <c r="R139" s="326"/>
      <c r="S139" s="326"/>
      <c r="T139" s="326"/>
      <c r="U139" s="326"/>
      <c r="V139" s="327"/>
      <c r="W139" s="333"/>
      <c r="X139" s="326"/>
      <c r="Y139" s="327"/>
      <c r="Z139" s="616">
        <v>0</v>
      </c>
      <c r="AA139" s="387"/>
      <c r="AB139" s="388"/>
      <c r="AC139" s="616">
        <v>75</v>
      </c>
      <c r="AD139" s="387"/>
      <c r="AE139" s="388"/>
      <c r="AF139" s="329"/>
      <c r="AG139" s="326"/>
      <c r="AH139" s="327"/>
      <c r="AI139" s="329"/>
      <c r="AJ139" s="326"/>
      <c r="AK139" s="326"/>
      <c r="AL139" s="327"/>
      <c r="AM139" s="616">
        <v>100</v>
      </c>
      <c r="AN139" s="387"/>
      <c r="AO139" s="388"/>
      <c r="AP139" s="616">
        <v>16</v>
      </c>
      <c r="AQ139" s="387"/>
      <c r="AR139" s="388"/>
      <c r="AS139" s="329"/>
      <c r="AT139" s="326"/>
      <c r="AU139" s="326"/>
      <c r="AV139" s="327"/>
      <c r="AW139" s="580"/>
      <c r="AX139" s="580"/>
      <c r="AY139" s="580"/>
      <c r="AZ139" s="580"/>
      <c r="BA139" s="100"/>
      <c r="BB139" s="44"/>
      <c r="BC139" s="44"/>
      <c r="BD139" s="44"/>
      <c r="BE139" s="44"/>
      <c r="BF139" s="44"/>
      <c r="BG139" s="45"/>
      <c r="BH139" s="45"/>
      <c r="BI139" s="45"/>
      <c r="BJ139" s="45"/>
    </row>
    <row r="140" spans="1:62" s="43" customFormat="1" ht="18" hidden="1" customHeight="1" thickBot="1" x14ac:dyDescent="0.3">
      <c r="A140" s="120"/>
      <c r="B140" s="844">
        <v>98</v>
      </c>
      <c r="C140" s="387"/>
      <c r="D140" s="387"/>
      <c r="E140" s="387"/>
      <c r="F140" s="388"/>
      <c r="G140" s="616" t="s">
        <v>649</v>
      </c>
      <c r="H140" s="387"/>
      <c r="I140" s="387"/>
      <c r="J140" s="387"/>
      <c r="K140" s="387"/>
      <c r="L140" s="388"/>
      <c r="M140" s="616" t="s">
        <v>647</v>
      </c>
      <c r="N140" s="387"/>
      <c r="O140" s="387"/>
      <c r="P140" s="388"/>
      <c r="Q140" s="616" t="s">
        <v>654</v>
      </c>
      <c r="R140" s="387"/>
      <c r="S140" s="387"/>
      <c r="T140" s="387"/>
      <c r="U140" s="387"/>
      <c r="V140" s="388"/>
      <c r="W140" s="894">
        <v>40518</v>
      </c>
      <c r="X140" s="387"/>
      <c r="Y140" s="388"/>
      <c r="Z140" s="616">
        <v>0</v>
      </c>
      <c r="AA140" s="387"/>
      <c r="AB140" s="388"/>
      <c r="AC140" s="616">
        <v>112</v>
      </c>
      <c r="AD140" s="387"/>
      <c r="AE140" s="388"/>
      <c r="AF140" s="616"/>
      <c r="AG140" s="387"/>
      <c r="AH140" s="388"/>
      <c r="AI140" s="587"/>
      <c r="AJ140" s="587"/>
      <c r="AK140" s="587"/>
      <c r="AL140" s="587"/>
      <c r="AM140" s="616">
        <v>100</v>
      </c>
      <c r="AN140" s="387"/>
      <c r="AO140" s="388"/>
      <c r="AP140" s="616">
        <v>15</v>
      </c>
      <c r="AQ140" s="387"/>
      <c r="AR140" s="388"/>
      <c r="AS140" s="587"/>
      <c r="AT140" s="587"/>
      <c r="AU140" s="587"/>
      <c r="AV140" s="587"/>
      <c r="AW140" s="944">
        <f>AW141</f>
        <v>58000</v>
      </c>
      <c r="AX140" s="580"/>
      <c r="AY140" s="580"/>
      <c r="AZ140" s="580"/>
      <c r="BA140" s="100"/>
      <c r="BB140" s="44"/>
      <c r="BC140" s="44"/>
      <c r="BD140" s="44"/>
      <c r="BE140" s="44"/>
      <c r="BF140" s="44"/>
      <c r="BG140" s="45"/>
      <c r="BH140" s="45"/>
      <c r="BI140" s="45"/>
      <c r="BJ140" s="45"/>
    </row>
    <row r="141" spans="1:62" s="43" customFormat="1" ht="18" hidden="1" customHeight="1" thickBot="1" x14ac:dyDescent="0.3">
      <c r="A141" s="99"/>
      <c r="B141" s="840" t="s">
        <v>114</v>
      </c>
      <c r="C141" s="840"/>
      <c r="D141" s="840"/>
      <c r="E141" s="840"/>
      <c r="F141" s="841"/>
      <c r="G141" s="381" t="s">
        <v>30</v>
      </c>
      <c r="H141" s="673"/>
      <c r="I141" s="673"/>
      <c r="J141" s="673"/>
      <c r="K141" s="673"/>
      <c r="L141" s="673"/>
      <c r="M141" s="672" t="s">
        <v>30</v>
      </c>
      <c r="N141" s="673"/>
      <c r="O141" s="673"/>
      <c r="P141" s="382"/>
      <c r="Q141" s="673" t="s">
        <v>30</v>
      </c>
      <c r="R141" s="673"/>
      <c r="S141" s="673"/>
      <c r="T141" s="673"/>
      <c r="U141" s="673"/>
      <c r="V141" s="382"/>
      <c r="W141" s="672" t="s">
        <v>30</v>
      </c>
      <c r="X141" s="673"/>
      <c r="Y141" s="382"/>
      <c r="Z141" s="672" t="s">
        <v>30</v>
      </c>
      <c r="AA141" s="673"/>
      <c r="AB141" s="382"/>
      <c r="AC141" s="672" t="s">
        <v>30</v>
      </c>
      <c r="AD141" s="673"/>
      <c r="AE141" s="382"/>
      <c r="AF141" s="672" t="s">
        <v>30</v>
      </c>
      <c r="AG141" s="673"/>
      <c r="AH141" s="382"/>
      <c r="AI141" s="672" t="s">
        <v>30</v>
      </c>
      <c r="AJ141" s="673"/>
      <c r="AK141" s="673"/>
      <c r="AL141" s="382"/>
      <c r="AM141" s="672" t="s">
        <v>30</v>
      </c>
      <c r="AN141" s="673"/>
      <c r="AO141" s="382"/>
      <c r="AP141" s="672" t="s">
        <v>30</v>
      </c>
      <c r="AQ141" s="673"/>
      <c r="AR141" s="382"/>
      <c r="AS141" s="672" t="s">
        <v>30</v>
      </c>
      <c r="AT141" s="673"/>
      <c r="AU141" s="673"/>
      <c r="AV141" s="382"/>
      <c r="AW141" s="838">
        <f>AW134</f>
        <v>58000</v>
      </c>
      <c r="AX141" s="839"/>
      <c r="AY141" s="839"/>
      <c r="AZ141" s="943"/>
      <c r="BA141" s="100"/>
      <c r="BB141" s="44"/>
      <c r="BC141" s="44"/>
      <c r="BD141" s="44"/>
      <c r="BE141" s="44"/>
      <c r="BF141" s="44"/>
      <c r="BG141" s="45"/>
      <c r="BH141" s="45"/>
      <c r="BI141" s="45"/>
      <c r="BJ141" s="45"/>
    </row>
    <row r="142" spans="1:62" hidden="1" x14ac:dyDescent="0.25"/>
    <row r="143" spans="1:62" s="43" customFormat="1" ht="26.25" hidden="1" customHeight="1" x14ac:dyDescent="0.25">
      <c r="A143" s="99"/>
      <c r="B143" s="401" t="s">
        <v>149</v>
      </c>
      <c r="C143" s="401"/>
      <c r="D143" s="401"/>
      <c r="E143" s="401"/>
      <c r="F143" s="402"/>
      <c r="G143" s="400" t="s">
        <v>156</v>
      </c>
      <c r="H143" s="401"/>
      <c r="I143" s="401"/>
      <c r="J143" s="402"/>
      <c r="K143" s="456" t="s">
        <v>157</v>
      </c>
      <c r="L143" s="456"/>
      <c r="M143" s="456"/>
      <c r="N143" s="456"/>
      <c r="O143" s="456" t="s">
        <v>131</v>
      </c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56"/>
      <c r="AL143" s="456"/>
      <c r="AM143" s="456"/>
      <c r="AN143" s="456"/>
      <c r="AO143" s="456"/>
      <c r="AP143" s="456" t="s">
        <v>158</v>
      </c>
      <c r="AQ143" s="456"/>
      <c r="AR143" s="456"/>
      <c r="AS143" s="456"/>
      <c r="AT143" s="456"/>
      <c r="AU143" s="456"/>
      <c r="AV143" s="456"/>
      <c r="AW143" s="400" t="s">
        <v>344</v>
      </c>
      <c r="AX143" s="401"/>
      <c r="AY143" s="401"/>
      <c r="AZ143" s="401"/>
      <c r="BA143" s="148"/>
      <c r="BB143" s="49"/>
      <c r="BC143" s="49"/>
      <c r="BD143" s="49"/>
      <c r="BE143" s="49"/>
      <c r="BF143" s="49"/>
      <c r="BG143" s="45"/>
      <c r="BH143" s="45"/>
      <c r="BI143" s="45"/>
      <c r="BJ143" s="45"/>
    </row>
    <row r="144" spans="1:62" s="43" customFormat="1" ht="36.75" hidden="1" customHeight="1" x14ac:dyDescent="0.25">
      <c r="A144" s="99"/>
      <c r="B144" s="453"/>
      <c r="C144" s="453"/>
      <c r="D144" s="453"/>
      <c r="E144" s="453"/>
      <c r="F144" s="454"/>
      <c r="G144" s="455"/>
      <c r="H144" s="453"/>
      <c r="I144" s="453"/>
      <c r="J144" s="454"/>
      <c r="K144" s="456"/>
      <c r="L144" s="456"/>
      <c r="M144" s="456"/>
      <c r="N144" s="456"/>
      <c r="O144" s="456" t="s">
        <v>159</v>
      </c>
      <c r="P144" s="456"/>
      <c r="Q144" s="456"/>
      <c r="R144" s="456"/>
      <c r="S144" s="456"/>
      <c r="T144" s="456"/>
      <c r="U144" s="456"/>
      <c r="V144" s="456" t="s">
        <v>203</v>
      </c>
      <c r="W144" s="456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 t="s">
        <v>204</v>
      </c>
      <c r="AJ144" s="456"/>
      <c r="AK144" s="456"/>
      <c r="AL144" s="456"/>
      <c r="AM144" s="456"/>
      <c r="AN144" s="456"/>
      <c r="AO144" s="456"/>
      <c r="AP144" s="456"/>
      <c r="AQ144" s="456"/>
      <c r="AR144" s="456"/>
      <c r="AS144" s="456"/>
      <c r="AT144" s="456"/>
      <c r="AU144" s="456"/>
      <c r="AV144" s="456"/>
      <c r="AW144" s="455"/>
      <c r="AX144" s="453"/>
      <c r="AY144" s="453"/>
      <c r="AZ144" s="453"/>
      <c r="BA144" s="148"/>
      <c r="BB144" s="49"/>
      <c r="BC144" s="49"/>
      <c r="BD144" s="49"/>
      <c r="BE144" s="49"/>
      <c r="BF144" s="49"/>
      <c r="BG144" s="45"/>
      <c r="BH144" s="45"/>
      <c r="BI144" s="45"/>
      <c r="BJ144" s="45"/>
    </row>
    <row r="145" spans="1:62" s="43" customFormat="1" ht="50.1" hidden="1" customHeight="1" x14ac:dyDescent="0.25">
      <c r="A145" s="99"/>
      <c r="B145" s="404"/>
      <c r="C145" s="404"/>
      <c r="D145" s="404"/>
      <c r="E145" s="404"/>
      <c r="F145" s="406"/>
      <c r="G145" s="405"/>
      <c r="H145" s="404"/>
      <c r="I145" s="404"/>
      <c r="J145" s="406"/>
      <c r="K145" s="456"/>
      <c r="L145" s="456"/>
      <c r="M145" s="456"/>
      <c r="N145" s="456"/>
      <c r="O145" s="383" t="s">
        <v>334</v>
      </c>
      <c r="P145" s="384"/>
      <c r="Q145" s="385"/>
      <c r="R145" s="456" t="s">
        <v>329</v>
      </c>
      <c r="S145" s="456"/>
      <c r="T145" s="456"/>
      <c r="U145" s="456"/>
      <c r="V145" s="383" t="s">
        <v>334</v>
      </c>
      <c r="W145" s="384"/>
      <c r="X145" s="385"/>
      <c r="Y145" s="456" t="s">
        <v>160</v>
      </c>
      <c r="Z145" s="456"/>
      <c r="AA145" s="456"/>
      <c r="AB145" s="456"/>
      <c r="AC145" s="456"/>
      <c r="AD145" s="456"/>
      <c r="AE145" s="456" t="s">
        <v>329</v>
      </c>
      <c r="AF145" s="456"/>
      <c r="AG145" s="456"/>
      <c r="AH145" s="456"/>
      <c r="AI145" s="383" t="s">
        <v>334</v>
      </c>
      <c r="AJ145" s="384"/>
      <c r="AK145" s="385"/>
      <c r="AL145" s="456" t="s">
        <v>329</v>
      </c>
      <c r="AM145" s="456"/>
      <c r="AN145" s="456"/>
      <c r="AO145" s="456"/>
      <c r="AP145" s="383" t="s">
        <v>334</v>
      </c>
      <c r="AQ145" s="384"/>
      <c r="AR145" s="385"/>
      <c r="AS145" s="383" t="s">
        <v>329</v>
      </c>
      <c r="AT145" s="384"/>
      <c r="AU145" s="384"/>
      <c r="AV145" s="385"/>
      <c r="AW145" s="405"/>
      <c r="AX145" s="404"/>
      <c r="AY145" s="404"/>
      <c r="AZ145" s="404"/>
      <c r="BA145" s="148"/>
      <c r="BB145" s="49"/>
      <c r="BC145" s="49"/>
      <c r="BD145" s="49"/>
      <c r="BE145" s="49"/>
      <c r="BF145" s="49"/>
      <c r="BG145" s="45"/>
      <c r="BH145" s="45"/>
      <c r="BI145" s="45"/>
      <c r="BJ145" s="45"/>
    </row>
    <row r="146" spans="1:62" s="58" customFormat="1" ht="13.5" hidden="1" thickBot="1" x14ac:dyDescent="0.3">
      <c r="A146" s="167"/>
      <c r="B146" s="940">
        <v>1</v>
      </c>
      <c r="C146" s="940"/>
      <c r="D146" s="940"/>
      <c r="E146" s="940"/>
      <c r="F146" s="941"/>
      <c r="G146" s="938">
        <v>14</v>
      </c>
      <c r="H146" s="938"/>
      <c r="I146" s="938"/>
      <c r="J146" s="938"/>
      <c r="K146" s="938">
        <v>15</v>
      </c>
      <c r="L146" s="938"/>
      <c r="M146" s="938"/>
      <c r="N146" s="938"/>
      <c r="O146" s="938">
        <v>16</v>
      </c>
      <c r="P146" s="938"/>
      <c r="Q146" s="938"/>
      <c r="R146" s="938">
        <v>17</v>
      </c>
      <c r="S146" s="938"/>
      <c r="T146" s="938"/>
      <c r="U146" s="938"/>
      <c r="V146" s="938">
        <v>18</v>
      </c>
      <c r="W146" s="938"/>
      <c r="X146" s="938"/>
      <c r="Y146" s="938">
        <v>19</v>
      </c>
      <c r="Z146" s="938"/>
      <c r="AA146" s="938"/>
      <c r="AB146" s="938"/>
      <c r="AC146" s="938"/>
      <c r="AD146" s="938"/>
      <c r="AE146" s="938">
        <v>20</v>
      </c>
      <c r="AF146" s="938"/>
      <c r="AG146" s="938"/>
      <c r="AH146" s="938"/>
      <c r="AI146" s="938">
        <v>21</v>
      </c>
      <c r="AJ146" s="938"/>
      <c r="AK146" s="938"/>
      <c r="AL146" s="938">
        <v>22</v>
      </c>
      <c r="AM146" s="938"/>
      <c r="AN146" s="938"/>
      <c r="AO146" s="938"/>
      <c r="AP146" s="938">
        <v>23</v>
      </c>
      <c r="AQ146" s="938"/>
      <c r="AR146" s="938"/>
      <c r="AS146" s="939">
        <v>24</v>
      </c>
      <c r="AT146" s="940"/>
      <c r="AU146" s="940"/>
      <c r="AV146" s="941"/>
      <c r="AW146" s="939">
        <v>25</v>
      </c>
      <c r="AX146" s="940"/>
      <c r="AY146" s="940"/>
      <c r="AZ146" s="940"/>
      <c r="BA146" s="161" t="s">
        <v>26</v>
      </c>
      <c r="BB146" s="55"/>
      <c r="BC146" s="55"/>
      <c r="BD146" s="55"/>
      <c r="BE146" s="55"/>
      <c r="BF146" s="55"/>
      <c r="BG146" s="55"/>
      <c r="BH146" s="55"/>
      <c r="BI146" s="55"/>
      <c r="BJ146" s="55"/>
    </row>
    <row r="147" spans="1:62" s="43" customFormat="1" ht="18" hidden="1" customHeight="1" x14ac:dyDescent="0.25">
      <c r="A147" s="168"/>
      <c r="B147" s="667"/>
      <c r="C147" s="667"/>
      <c r="D147" s="667"/>
      <c r="E147" s="667"/>
      <c r="F147" s="667"/>
      <c r="G147" s="810"/>
      <c r="H147" s="810"/>
      <c r="I147" s="810"/>
      <c r="J147" s="810"/>
      <c r="K147" s="810"/>
      <c r="L147" s="810"/>
      <c r="M147" s="810"/>
      <c r="N147" s="810"/>
      <c r="O147" s="810"/>
      <c r="P147" s="810"/>
      <c r="Q147" s="810"/>
      <c r="R147" s="810"/>
      <c r="S147" s="810"/>
      <c r="T147" s="810"/>
      <c r="U147" s="810"/>
      <c r="V147" s="810"/>
      <c r="W147" s="810"/>
      <c r="X147" s="810"/>
      <c r="Y147" s="810"/>
      <c r="Z147" s="810"/>
      <c r="AA147" s="810"/>
      <c r="AB147" s="810"/>
      <c r="AC147" s="810"/>
      <c r="AD147" s="810"/>
      <c r="AE147" s="810"/>
      <c r="AF147" s="810"/>
      <c r="AG147" s="810"/>
      <c r="AH147" s="810"/>
      <c r="AI147" s="810"/>
      <c r="AJ147" s="810"/>
      <c r="AK147" s="810"/>
      <c r="AL147" s="810"/>
      <c r="AM147" s="810"/>
      <c r="AN147" s="810"/>
      <c r="AO147" s="810"/>
      <c r="AP147" s="810"/>
      <c r="AQ147" s="810"/>
      <c r="AR147" s="810"/>
      <c r="AS147" s="810"/>
      <c r="AT147" s="810"/>
      <c r="AU147" s="810"/>
      <c r="AV147" s="810"/>
      <c r="AW147" s="580"/>
      <c r="AX147" s="580"/>
      <c r="AY147" s="580"/>
      <c r="AZ147" s="937"/>
      <c r="BA147" s="100"/>
      <c r="BB147" s="44"/>
      <c r="BC147" s="44"/>
      <c r="BD147" s="44"/>
      <c r="BE147" s="44"/>
      <c r="BF147" s="44"/>
      <c r="BG147" s="45"/>
      <c r="BH147" s="45"/>
      <c r="BI147" s="45"/>
      <c r="BJ147" s="45"/>
    </row>
    <row r="148" spans="1:62" s="43" customFormat="1" ht="18" hidden="1" customHeight="1" x14ac:dyDescent="0.25">
      <c r="A148" s="168"/>
      <c r="B148" s="387"/>
      <c r="C148" s="387"/>
      <c r="D148" s="387"/>
      <c r="E148" s="387"/>
      <c r="F148" s="3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  <c r="R148" s="587"/>
      <c r="S148" s="587"/>
      <c r="T148" s="587"/>
      <c r="U148" s="587"/>
      <c r="V148" s="587"/>
      <c r="W148" s="587"/>
      <c r="X148" s="587"/>
      <c r="Y148" s="587"/>
      <c r="Z148" s="587"/>
      <c r="AA148" s="587"/>
      <c r="AB148" s="587"/>
      <c r="AC148" s="587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  <c r="AP148" s="587"/>
      <c r="AQ148" s="587"/>
      <c r="AR148" s="587"/>
      <c r="AS148" s="587"/>
      <c r="AT148" s="587"/>
      <c r="AU148" s="587"/>
      <c r="AV148" s="587"/>
      <c r="AW148" s="587"/>
      <c r="AX148" s="587"/>
      <c r="AY148" s="587"/>
      <c r="AZ148" s="936"/>
      <c r="BA148" s="100"/>
      <c r="BB148" s="44"/>
      <c r="BC148" s="44"/>
      <c r="BD148" s="44"/>
      <c r="BE148" s="44"/>
      <c r="BF148" s="44"/>
      <c r="BG148" s="45"/>
      <c r="BH148" s="45"/>
      <c r="BI148" s="45"/>
      <c r="BJ148" s="45"/>
    </row>
    <row r="149" spans="1:62" s="43" customFormat="1" ht="18" hidden="1" customHeight="1" thickBot="1" x14ac:dyDescent="0.3">
      <c r="A149" s="168"/>
      <c r="B149" s="613"/>
      <c r="C149" s="613"/>
      <c r="D149" s="613"/>
      <c r="E149" s="613"/>
      <c r="F149" s="613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7"/>
      <c r="X149" s="587"/>
      <c r="Y149" s="587"/>
      <c r="Z149" s="587"/>
      <c r="AA149" s="587"/>
      <c r="AB149" s="587"/>
      <c r="AC149" s="587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  <c r="AP149" s="587"/>
      <c r="AQ149" s="587"/>
      <c r="AR149" s="587"/>
      <c r="AS149" s="587" t="s">
        <v>26</v>
      </c>
      <c r="AT149" s="587"/>
      <c r="AU149" s="587"/>
      <c r="AV149" s="587"/>
      <c r="AW149" s="587"/>
      <c r="AX149" s="587"/>
      <c r="AY149" s="587"/>
      <c r="AZ149" s="936"/>
      <c r="BA149" s="100"/>
      <c r="BB149" s="44"/>
      <c r="BC149" s="44"/>
      <c r="BD149" s="44"/>
      <c r="BE149" s="44"/>
      <c r="BF149" s="44"/>
      <c r="BG149" s="45"/>
      <c r="BH149" s="45"/>
      <c r="BI149" s="45"/>
      <c r="BJ149" s="45"/>
    </row>
    <row r="150" spans="1:62" s="43" customFormat="1" ht="18" hidden="1" customHeight="1" thickBot="1" x14ac:dyDescent="0.3">
      <c r="A150" s="99"/>
      <c r="B150" s="840" t="s">
        <v>114</v>
      </c>
      <c r="C150" s="840"/>
      <c r="D150" s="840"/>
      <c r="E150" s="840"/>
      <c r="F150" s="841"/>
      <c r="G150" s="382" t="s">
        <v>30</v>
      </c>
      <c r="H150" s="623"/>
      <c r="I150" s="623"/>
      <c r="J150" s="623"/>
      <c r="K150" s="623" t="s">
        <v>30</v>
      </c>
      <c r="L150" s="623"/>
      <c r="M150" s="623"/>
      <c r="N150" s="623"/>
      <c r="O150" s="623" t="s">
        <v>30</v>
      </c>
      <c r="P150" s="623"/>
      <c r="Q150" s="623"/>
      <c r="R150" s="573"/>
      <c r="S150" s="573"/>
      <c r="T150" s="573"/>
      <c r="U150" s="573"/>
      <c r="V150" s="623" t="s">
        <v>30</v>
      </c>
      <c r="W150" s="623"/>
      <c r="X150" s="623"/>
      <c r="Y150" s="623" t="s">
        <v>30</v>
      </c>
      <c r="Z150" s="623"/>
      <c r="AA150" s="623"/>
      <c r="AB150" s="623"/>
      <c r="AC150" s="623"/>
      <c r="AD150" s="623"/>
      <c r="AE150" s="573"/>
      <c r="AF150" s="573"/>
      <c r="AG150" s="573"/>
      <c r="AH150" s="573"/>
      <c r="AI150" s="623" t="s">
        <v>30</v>
      </c>
      <c r="AJ150" s="623"/>
      <c r="AK150" s="623"/>
      <c r="AL150" s="573"/>
      <c r="AM150" s="573"/>
      <c r="AN150" s="573"/>
      <c r="AO150" s="573"/>
      <c r="AP150" s="623" t="s">
        <v>30</v>
      </c>
      <c r="AQ150" s="623"/>
      <c r="AR150" s="623"/>
      <c r="AS150" s="612"/>
      <c r="AT150" s="613"/>
      <c r="AU150" s="613"/>
      <c r="AV150" s="620"/>
      <c r="AW150" s="612"/>
      <c r="AX150" s="613"/>
      <c r="AY150" s="613"/>
      <c r="AZ150" s="621"/>
      <c r="BA150" s="100"/>
      <c r="BB150" s="44"/>
      <c r="BC150" s="44"/>
      <c r="BD150" s="44"/>
      <c r="BE150" s="44"/>
      <c r="BF150" s="44"/>
      <c r="BG150" s="45"/>
      <c r="BH150" s="45"/>
      <c r="BI150" s="45"/>
      <c r="BJ150" s="45"/>
    </row>
    <row r="151" spans="1:62" hidden="1" x14ac:dyDescent="0.25"/>
    <row r="152" spans="1:62" s="43" customFormat="1" ht="18" hidden="1" customHeight="1" x14ac:dyDescent="0.25">
      <c r="A152" s="98"/>
      <c r="B152" s="942" t="s">
        <v>795</v>
      </c>
      <c r="C152" s="942"/>
      <c r="D152" s="942"/>
      <c r="E152" s="942"/>
      <c r="F152" s="942"/>
      <c r="G152" s="942"/>
      <c r="H152" s="942"/>
      <c r="I152" s="942"/>
      <c r="J152" s="942"/>
      <c r="K152" s="942"/>
      <c r="L152" s="942"/>
      <c r="M152" s="942"/>
      <c r="N152" s="942"/>
      <c r="O152" s="942"/>
      <c r="P152" s="942"/>
      <c r="Q152" s="942"/>
      <c r="R152" s="942"/>
      <c r="S152" s="942"/>
      <c r="T152" s="942"/>
      <c r="U152" s="942"/>
      <c r="V152" s="942"/>
      <c r="W152" s="942"/>
      <c r="X152" s="942"/>
      <c r="Y152" s="942"/>
      <c r="Z152" s="942"/>
      <c r="AA152" s="942"/>
      <c r="AB152" s="942"/>
      <c r="AC152" s="942"/>
      <c r="AD152" s="942"/>
      <c r="AE152" s="942"/>
      <c r="AF152" s="942"/>
      <c r="AG152" s="942"/>
      <c r="AH152" s="942"/>
      <c r="AI152" s="942"/>
      <c r="AJ152" s="942"/>
      <c r="AK152" s="942"/>
      <c r="AL152" s="942"/>
      <c r="AM152" s="942"/>
      <c r="AN152" s="942"/>
      <c r="AO152" s="942"/>
      <c r="AP152" s="942"/>
      <c r="AQ152" s="942"/>
      <c r="AR152" s="942"/>
      <c r="AS152" s="942"/>
      <c r="AT152" s="942"/>
      <c r="AU152" s="942"/>
      <c r="AV152" s="942"/>
      <c r="AW152" s="942"/>
      <c r="AX152" s="942"/>
      <c r="AY152" s="942"/>
      <c r="AZ152" s="942"/>
      <c r="BA152" s="942"/>
      <c r="BB152" s="942"/>
      <c r="BC152" s="942"/>
      <c r="BD152" s="942"/>
      <c r="BE152" s="942"/>
      <c r="BF152" s="942"/>
    </row>
    <row r="153" spans="1:62" ht="8.1" hidden="1" customHeight="1" x14ac:dyDescent="0.25"/>
    <row r="154" spans="1:62" s="43" customFormat="1" ht="69.95" hidden="1" customHeight="1" x14ac:dyDescent="0.25">
      <c r="A154" s="99"/>
      <c r="B154" s="401" t="s">
        <v>149</v>
      </c>
      <c r="C154" s="401"/>
      <c r="D154" s="401"/>
      <c r="E154" s="401"/>
      <c r="F154" s="402"/>
      <c r="G154" s="400" t="s">
        <v>150</v>
      </c>
      <c r="H154" s="401"/>
      <c r="I154" s="401"/>
      <c r="J154" s="401"/>
      <c r="K154" s="401"/>
      <c r="L154" s="402"/>
      <c r="M154" s="400" t="s">
        <v>151</v>
      </c>
      <c r="N154" s="401"/>
      <c r="O154" s="401"/>
      <c r="P154" s="402"/>
      <c r="Q154" s="456" t="s">
        <v>152</v>
      </c>
      <c r="R154" s="456"/>
      <c r="S154" s="456"/>
      <c r="T154" s="456"/>
      <c r="U154" s="456"/>
      <c r="V154" s="456"/>
      <c r="W154" s="401" t="s">
        <v>153</v>
      </c>
      <c r="X154" s="401"/>
      <c r="Y154" s="402"/>
      <c r="Z154" s="400" t="s">
        <v>202</v>
      </c>
      <c r="AA154" s="401"/>
      <c r="AB154" s="402"/>
      <c r="AC154" s="456" t="s">
        <v>201</v>
      </c>
      <c r="AD154" s="456"/>
      <c r="AE154" s="456"/>
      <c r="AF154" s="456" t="s">
        <v>200</v>
      </c>
      <c r="AG154" s="456"/>
      <c r="AH154" s="456"/>
      <c r="AI154" s="401" t="s">
        <v>154</v>
      </c>
      <c r="AJ154" s="401"/>
      <c r="AK154" s="401"/>
      <c r="AL154" s="402"/>
      <c r="AM154" s="400" t="s">
        <v>155</v>
      </c>
      <c r="AN154" s="401"/>
      <c r="AO154" s="402"/>
      <c r="AP154" s="401" t="s">
        <v>141</v>
      </c>
      <c r="AQ154" s="401"/>
      <c r="AR154" s="402"/>
      <c r="AS154" s="400" t="s">
        <v>199</v>
      </c>
      <c r="AT154" s="401"/>
      <c r="AU154" s="401"/>
      <c r="AV154" s="402"/>
      <c r="AW154" s="400" t="s">
        <v>343</v>
      </c>
      <c r="AX154" s="401"/>
      <c r="AY154" s="401"/>
      <c r="AZ154" s="401"/>
      <c r="BA154" s="148"/>
      <c r="BB154" s="49"/>
      <c r="BC154" s="49"/>
      <c r="BD154" s="49"/>
      <c r="BE154" s="49"/>
      <c r="BF154" s="49"/>
      <c r="BG154" s="45"/>
      <c r="BH154" s="45"/>
      <c r="BI154" s="45"/>
      <c r="BJ154" s="45"/>
    </row>
    <row r="155" spans="1:62" s="43" customFormat="1" ht="39.950000000000003" hidden="1" customHeight="1" x14ac:dyDescent="0.25">
      <c r="A155" s="99"/>
      <c r="B155" s="404"/>
      <c r="C155" s="404"/>
      <c r="D155" s="404"/>
      <c r="E155" s="404"/>
      <c r="F155" s="406"/>
      <c r="G155" s="405"/>
      <c r="H155" s="404"/>
      <c r="I155" s="404"/>
      <c r="J155" s="404"/>
      <c r="K155" s="404"/>
      <c r="L155" s="406"/>
      <c r="M155" s="405"/>
      <c r="N155" s="404"/>
      <c r="O155" s="404"/>
      <c r="P155" s="406"/>
      <c r="Q155" s="456"/>
      <c r="R155" s="456"/>
      <c r="S155" s="456"/>
      <c r="T155" s="456"/>
      <c r="U155" s="456"/>
      <c r="V155" s="456"/>
      <c r="W155" s="404"/>
      <c r="X155" s="404"/>
      <c r="Y155" s="406"/>
      <c r="Z155" s="405"/>
      <c r="AA155" s="404"/>
      <c r="AB155" s="406"/>
      <c r="AC155" s="456"/>
      <c r="AD155" s="456"/>
      <c r="AE155" s="456"/>
      <c r="AF155" s="456"/>
      <c r="AG155" s="456"/>
      <c r="AH155" s="456"/>
      <c r="AI155" s="404"/>
      <c r="AJ155" s="404"/>
      <c r="AK155" s="404"/>
      <c r="AL155" s="406"/>
      <c r="AM155" s="405"/>
      <c r="AN155" s="404"/>
      <c r="AO155" s="406"/>
      <c r="AP155" s="404"/>
      <c r="AQ155" s="404"/>
      <c r="AR155" s="406"/>
      <c r="AS155" s="405"/>
      <c r="AT155" s="404"/>
      <c r="AU155" s="404"/>
      <c r="AV155" s="406"/>
      <c r="AW155" s="405"/>
      <c r="AX155" s="404"/>
      <c r="AY155" s="404"/>
      <c r="AZ155" s="404"/>
      <c r="BA155" s="148"/>
      <c r="BB155" s="49"/>
      <c r="BC155" s="49"/>
      <c r="BD155" s="49"/>
      <c r="BE155" s="49"/>
      <c r="BF155" s="49"/>
      <c r="BG155" s="45"/>
      <c r="BH155" s="45"/>
      <c r="BI155" s="45"/>
      <c r="BJ155" s="45"/>
    </row>
    <row r="156" spans="1:62" s="58" customFormat="1" ht="13.5" hidden="1" thickBot="1" x14ac:dyDescent="0.3">
      <c r="A156" s="161"/>
      <c r="B156" s="940">
        <v>1</v>
      </c>
      <c r="C156" s="940"/>
      <c r="D156" s="940"/>
      <c r="E156" s="940"/>
      <c r="F156" s="941"/>
      <c r="G156" s="939">
        <v>2</v>
      </c>
      <c r="H156" s="940"/>
      <c r="I156" s="940"/>
      <c r="J156" s="940"/>
      <c r="K156" s="940"/>
      <c r="L156" s="940"/>
      <c r="M156" s="939">
        <v>3</v>
      </c>
      <c r="N156" s="940"/>
      <c r="O156" s="940"/>
      <c r="P156" s="941"/>
      <c r="Q156" s="940">
        <v>4</v>
      </c>
      <c r="R156" s="940"/>
      <c r="S156" s="940"/>
      <c r="T156" s="940"/>
      <c r="U156" s="940"/>
      <c r="V156" s="941"/>
      <c r="W156" s="939">
        <v>5</v>
      </c>
      <c r="X156" s="940"/>
      <c r="Y156" s="941"/>
      <c r="Z156" s="939">
        <v>6</v>
      </c>
      <c r="AA156" s="940"/>
      <c r="AB156" s="941"/>
      <c r="AC156" s="939">
        <v>7</v>
      </c>
      <c r="AD156" s="940"/>
      <c r="AE156" s="941"/>
      <c r="AF156" s="939">
        <v>8</v>
      </c>
      <c r="AG156" s="940"/>
      <c r="AH156" s="941"/>
      <c r="AI156" s="939">
        <v>9</v>
      </c>
      <c r="AJ156" s="940"/>
      <c r="AK156" s="940"/>
      <c r="AL156" s="941"/>
      <c r="AM156" s="939">
        <v>10</v>
      </c>
      <c r="AN156" s="940"/>
      <c r="AO156" s="941"/>
      <c r="AP156" s="939">
        <v>11</v>
      </c>
      <c r="AQ156" s="940"/>
      <c r="AR156" s="941"/>
      <c r="AS156" s="939">
        <v>12</v>
      </c>
      <c r="AT156" s="940"/>
      <c r="AU156" s="940"/>
      <c r="AV156" s="941"/>
      <c r="AW156" s="939">
        <v>13</v>
      </c>
      <c r="AX156" s="940"/>
      <c r="AY156" s="940"/>
      <c r="AZ156" s="940"/>
      <c r="BA156" s="161" t="s">
        <v>26</v>
      </c>
      <c r="BB156" s="55"/>
      <c r="BC156" s="55"/>
      <c r="BD156" s="55"/>
      <c r="BE156" s="55"/>
      <c r="BF156" s="55"/>
      <c r="BG156" s="55"/>
      <c r="BH156" s="55"/>
      <c r="BI156" s="55"/>
      <c r="BJ156" s="55"/>
    </row>
    <row r="157" spans="1:62" s="43" customFormat="1" ht="18" hidden="1" customHeight="1" thickBot="1" x14ac:dyDescent="0.3">
      <c r="A157" s="120"/>
      <c r="B157" s="811">
        <v>98</v>
      </c>
      <c r="C157" s="667"/>
      <c r="D157" s="667"/>
      <c r="E157" s="667"/>
      <c r="F157" s="668"/>
      <c r="G157" s="666" t="s">
        <v>644</v>
      </c>
      <c r="H157" s="667"/>
      <c r="I157" s="667"/>
      <c r="J157" s="667"/>
      <c r="K157" s="667"/>
      <c r="L157" s="668"/>
      <c r="M157" s="666" t="s">
        <v>650</v>
      </c>
      <c r="N157" s="667"/>
      <c r="O157" s="667"/>
      <c r="P157" s="668"/>
      <c r="Q157" s="666"/>
      <c r="R157" s="667"/>
      <c r="S157" s="667"/>
      <c r="T157" s="667"/>
      <c r="U157" s="667"/>
      <c r="V157" s="668"/>
      <c r="W157" s="666"/>
      <c r="X157" s="667"/>
      <c r="Y157" s="668"/>
      <c r="Z157" s="666">
        <v>0</v>
      </c>
      <c r="AA157" s="667"/>
      <c r="AB157" s="668"/>
      <c r="AC157" s="666">
        <v>110</v>
      </c>
      <c r="AD157" s="667"/>
      <c r="AE157" s="668"/>
      <c r="AF157" s="666"/>
      <c r="AG157" s="667"/>
      <c r="AH157" s="668"/>
      <c r="AI157" s="810"/>
      <c r="AJ157" s="810"/>
      <c r="AK157" s="810"/>
      <c r="AL157" s="810"/>
      <c r="AM157" s="810"/>
      <c r="AN157" s="810"/>
      <c r="AO157" s="810"/>
      <c r="AP157" s="810">
        <v>15</v>
      </c>
      <c r="AQ157" s="810"/>
      <c r="AR157" s="810"/>
      <c r="AS157" s="810"/>
      <c r="AT157" s="810"/>
      <c r="AU157" s="810"/>
      <c r="AV157" s="810"/>
      <c r="AW157" s="580"/>
      <c r="AX157" s="580"/>
      <c r="AY157" s="580"/>
      <c r="AZ157" s="580"/>
      <c r="BA157" s="100"/>
      <c r="BB157" s="44"/>
      <c r="BC157" s="44"/>
      <c r="BD157" s="44"/>
      <c r="BE157" s="44"/>
      <c r="BF157" s="44"/>
      <c r="BG157" s="45"/>
      <c r="BH157" s="45"/>
      <c r="BI157" s="45"/>
      <c r="BJ157" s="45"/>
    </row>
    <row r="158" spans="1:62" s="43" customFormat="1" ht="18" hidden="1" customHeight="1" thickBot="1" x14ac:dyDescent="0.3">
      <c r="A158" s="120"/>
      <c r="B158" s="811">
        <v>98</v>
      </c>
      <c r="C158" s="667"/>
      <c r="D158" s="667"/>
      <c r="E158" s="667"/>
      <c r="F158" s="668"/>
      <c r="G158" s="666" t="s">
        <v>645</v>
      </c>
      <c r="H158" s="667"/>
      <c r="I158" s="667"/>
      <c r="J158" s="667"/>
      <c r="K158" s="667"/>
      <c r="L158" s="668"/>
      <c r="M158" s="666" t="s">
        <v>646</v>
      </c>
      <c r="N158" s="667"/>
      <c r="O158" s="667"/>
      <c r="P158" s="668"/>
      <c r="Q158" s="666"/>
      <c r="R158" s="667"/>
      <c r="S158" s="667"/>
      <c r="T158" s="667"/>
      <c r="U158" s="667"/>
      <c r="V158" s="668"/>
      <c r="W158" s="666"/>
      <c r="X158" s="667"/>
      <c r="Y158" s="668"/>
      <c r="Z158" s="666">
        <v>0</v>
      </c>
      <c r="AA158" s="667"/>
      <c r="AB158" s="668"/>
      <c r="AC158" s="666">
        <v>130</v>
      </c>
      <c r="AD158" s="667"/>
      <c r="AE158" s="668"/>
      <c r="AF158" s="666"/>
      <c r="AG158" s="667"/>
      <c r="AH158" s="668"/>
      <c r="AI158" s="810"/>
      <c r="AJ158" s="810"/>
      <c r="AK158" s="810"/>
      <c r="AL158" s="810"/>
      <c r="AM158" s="810"/>
      <c r="AN158" s="810"/>
      <c r="AO158" s="810"/>
      <c r="AP158" s="616">
        <v>15</v>
      </c>
      <c r="AQ158" s="387"/>
      <c r="AR158" s="388"/>
      <c r="AS158" s="810"/>
      <c r="AT158" s="810"/>
      <c r="AU158" s="810"/>
      <c r="AV158" s="810"/>
      <c r="AW158" s="580"/>
      <c r="AX158" s="580"/>
      <c r="AY158" s="580"/>
      <c r="AZ158" s="580"/>
      <c r="BA158" s="100"/>
      <c r="BB158" s="44"/>
      <c r="BC158" s="44"/>
      <c r="BD158" s="44"/>
      <c r="BE158" s="44"/>
      <c r="BF158" s="44"/>
      <c r="BG158" s="45"/>
      <c r="BH158" s="45"/>
      <c r="BI158" s="45"/>
      <c r="BJ158" s="45"/>
    </row>
    <row r="159" spans="1:62" s="43" customFormat="1" ht="18" hidden="1" customHeight="1" thickBot="1" x14ac:dyDescent="0.3">
      <c r="A159" s="120"/>
      <c r="B159" s="811">
        <v>98</v>
      </c>
      <c r="C159" s="667"/>
      <c r="D159" s="667"/>
      <c r="E159" s="667"/>
      <c r="F159" s="668"/>
      <c r="G159" s="666" t="s">
        <v>651</v>
      </c>
      <c r="H159" s="667"/>
      <c r="I159" s="667"/>
      <c r="J159" s="667"/>
      <c r="K159" s="667"/>
      <c r="L159" s="668"/>
      <c r="M159" s="666" t="s">
        <v>652</v>
      </c>
      <c r="N159" s="667"/>
      <c r="O159" s="667"/>
      <c r="P159" s="668"/>
      <c r="Q159" s="666"/>
      <c r="R159" s="667"/>
      <c r="S159" s="667"/>
      <c r="T159" s="667"/>
      <c r="U159" s="667"/>
      <c r="V159" s="668"/>
      <c r="W159" s="666"/>
      <c r="X159" s="667"/>
      <c r="Y159" s="668"/>
      <c r="Z159" s="666">
        <v>0</v>
      </c>
      <c r="AA159" s="667"/>
      <c r="AB159" s="668"/>
      <c r="AC159" s="666">
        <v>112</v>
      </c>
      <c r="AD159" s="667"/>
      <c r="AE159" s="668"/>
      <c r="AF159" s="666"/>
      <c r="AG159" s="667"/>
      <c r="AH159" s="668"/>
      <c r="AI159" s="810"/>
      <c r="AJ159" s="810"/>
      <c r="AK159" s="810"/>
      <c r="AL159" s="810"/>
      <c r="AM159" s="810"/>
      <c r="AN159" s="810"/>
      <c r="AO159" s="810"/>
      <c r="AP159" s="616">
        <v>14</v>
      </c>
      <c r="AQ159" s="387"/>
      <c r="AR159" s="388"/>
      <c r="AS159" s="810"/>
      <c r="AT159" s="810"/>
      <c r="AU159" s="810"/>
      <c r="AV159" s="810"/>
      <c r="AW159" s="580"/>
      <c r="AX159" s="580"/>
      <c r="AY159" s="580"/>
      <c r="AZ159" s="580"/>
      <c r="BA159" s="100"/>
      <c r="BB159" s="44"/>
      <c r="BC159" s="44"/>
      <c r="BD159" s="44"/>
      <c r="BE159" s="44"/>
      <c r="BF159" s="44"/>
      <c r="BG159" s="45"/>
      <c r="BH159" s="45"/>
      <c r="BI159" s="45"/>
      <c r="BJ159" s="45"/>
    </row>
    <row r="160" spans="1:62" s="43" customFormat="1" ht="18" hidden="1" customHeight="1" thickBot="1" x14ac:dyDescent="0.3">
      <c r="A160" s="120"/>
      <c r="B160" s="811">
        <v>98</v>
      </c>
      <c r="C160" s="667"/>
      <c r="D160" s="667"/>
      <c r="E160" s="667"/>
      <c r="F160" s="668"/>
      <c r="G160" s="666" t="s">
        <v>648</v>
      </c>
      <c r="H160" s="667"/>
      <c r="I160" s="667"/>
      <c r="J160" s="667"/>
      <c r="K160" s="667"/>
      <c r="L160" s="668"/>
      <c r="M160" s="666" t="s">
        <v>647</v>
      </c>
      <c r="N160" s="667"/>
      <c r="O160" s="667"/>
      <c r="P160" s="668"/>
      <c r="Q160" s="666"/>
      <c r="R160" s="667"/>
      <c r="S160" s="667"/>
      <c r="T160" s="667"/>
      <c r="U160" s="667"/>
      <c r="V160" s="668"/>
      <c r="W160" s="895">
        <v>42685</v>
      </c>
      <c r="X160" s="667"/>
      <c r="Y160" s="668"/>
      <c r="Z160" s="666">
        <v>0</v>
      </c>
      <c r="AA160" s="667"/>
      <c r="AB160" s="668"/>
      <c r="AC160" s="666">
        <v>1289</v>
      </c>
      <c r="AD160" s="667"/>
      <c r="AE160" s="668"/>
      <c r="AF160" s="666"/>
      <c r="AG160" s="667"/>
      <c r="AH160" s="668"/>
      <c r="AI160" s="810"/>
      <c r="AJ160" s="810"/>
      <c r="AK160" s="810"/>
      <c r="AL160" s="810"/>
      <c r="AM160" s="810">
        <v>100</v>
      </c>
      <c r="AN160" s="810"/>
      <c r="AO160" s="810"/>
      <c r="AP160" s="616">
        <v>45</v>
      </c>
      <c r="AQ160" s="387"/>
      <c r="AR160" s="388"/>
      <c r="AS160" s="810"/>
      <c r="AT160" s="810"/>
      <c r="AU160" s="810"/>
      <c r="AV160" s="810"/>
      <c r="AW160" s="580">
        <f>AC160*AP160-5</f>
        <v>58000</v>
      </c>
      <c r="AX160" s="580"/>
      <c r="AY160" s="580"/>
      <c r="AZ160" s="580"/>
      <c r="BA160" s="100"/>
      <c r="BB160" s="44"/>
      <c r="BC160" s="44"/>
      <c r="BD160" s="44"/>
      <c r="BE160" s="44"/>
      <c r="BF160" s="44"/>
      <c r="BG160" s="45"/>
      <c r="BH160" s="45"/>
      <c r="BI160" s="45"/>
      <c r="BJ160" s="45"/>
    </row>
    <row r="161" spans="1:62" s="43" customFormat="1" ht="18" hidden="1" customHeight="1" thickBot="1" x14ac:dyDescent="0.3">
      <c r="A161" s="120"/>
      <c r="B161" s="811">
        <v>98</v>
      </c>
      <c r="C161" s="667"/>
      <c r="D161" s="667"/>
      <c r="E161" s="667"/>
      <c r="F161" s="668"/>
      <c r="G161" s="666" t="s">
        <v>656</v>
      </c>
      <c r="H161" s="667"/>
      <c r="I161" s="667"/>
      <c r="J161" s="667"/>
      <c r="K161" s="667"/>
      <c r="L161" s="668"/>
      <c r="M161" s="666" t="s">
        <v>650</v>
      </c>
      <c r="N161" s="667"/>
      <c r="O161" s="667"/>
      <c r="P161" s="668"/>
      <c r="Q161" s="666"/>
      <c r="R161" s="667"/>
      <c r="S161" s="667"/>
      <c r="T161" s="667"/>
      <c r="U161" s="667"/>
      <c r="V161" s="668"/>
      <c r="W161" s="666"/>
      <c r="X161" s="667"/>
      <c r="Y161" s="668"/>
      <c r="Z161" s="666">
        <v>0</v>
      </c>
      <c r="AA161" s="667"/>
      <c r="AB161" s="668"/>
      <c r="AC161" s="666">
        <v>117</v>
      </c>
      <c r="AD161" s="667"/>
      <c r="AE161" s="668"/>
      <c r="AF161" s="666"/>
      <c r="AG161" s="667"/>
      <c r="AH161" s="668"/>
      <c r="AI161" s="810"/>
      <c r="AJ161" s="810"/>
      <c r="AK161" s="810"/>
      <c r="AL161" s="810"/>
      <c r="AM161" s="810"/>
      <c r="AN161" s="810"/>
      <c r="AO161" s="810"/>
      <c r="AP161" s="616">
        <v>16</v>
      </c>
      <c r="AQ161" s="387"/>
      <c r="AR161" s="388"/>
      <c r="AS161" s="810"/>
      <c r="AT161" s="810"/>
      <c r="AU161" s="810"/>
      <c r="AV161" s="810"/>
      <c r="AW161" s="580"/>
      <c r="AX161" s="580"/>
      <c r="AY161" s="580"/>
      <c r="AZ161" s="580"/>
      <c r="BA161" s="100"/>
      <c r="BB161" s="44"/>
      <c r="BC161" s="44"/>
      <c r="BD161" s="44"/>
      <c r="BE161" s="44"/>
      <c r="BF161" s="44"/>
      <c r="BG161" s="45"/>
      <c r="BH161" s="45"/>
      <c r="BI161" s="45"/>
      <c r="BJ161" s="45"/>
    </row>
    <row r="162" spans="1:62" s="43" customFormat="1" ht="18" hidden="1" customHeight="1" thickBot="1" x14ac:dyDescent="0.3">
      <c r="A162" s="120"/>
      <c r="B162" s="811">
        <v>98</v>
      </c>
      <c r="C162" s="667"/>
      <c r="D162" s="667"/>
      <c r="E162" s="667"/>
      <c r="F162" s="668"/>
      <c r="G162" s="666" t="s">
        <v>657</v>
      </c>
      <c r="H162" s="667"/>
      <c r="I162" s="667"/>
      <c r="J162" s="667"/>
      <c r="K162" s="667"/>
      <c r="L162" s="668"/>
      <c r="M162" s="666" t="s">
        <v>661</v>
      </c>
      <c r="N162" s="667"/>
      <c r="O162" s="667"/>
      <c r="P162" s="668"/>
      <c r="Q162" s="666"/>
      <c r="R162" s="667"/>
      <c r="S162" s="667"/>
      <c r="T162" s="667"/>
      <c r="U162" s="667"/>
      <c r="V162" s="668"/>
      <c r="W162" s="666"/>
      <c r="X162" s="667"/>
      <c r="Y162" s="668"/>
      <c r="Z162" s="666">
        <v>0</v>
      </c>
      <c r="AA162" s="667"/>
      <c r="AB162" s="668"/>
      <c r="AC162" s="666">
        <v>80</v>
      </c>
      <c r="AD162" s="667"/>
      <c r="AE162" s="668"/>
      <c r="AF162" s="666"/>
      <c r="AG162" s="667"/>
      <c r="AH162" s="668"/>
      <c r="AI162" s="810"/>
      <c r="AJ162" s="810"/>
      <c r="AK162" s="810"/>
      <c r="AL162" s="810"/>
      <c r="AM162" s="810"/>
      <c r="AN162" s="810"/>
      <c r="AO162" s="810"/>
      <c r="AP162" s="616">
        <v>17</v>
      </c>
      <c r="AQ162" s="387"/>
      <c r="AR162" s="388"/>
      <c r="AS162" s="810"/>
      <c r="AT162" s="810"/>
      <c r="AU162" s="810"/>
      <c r="AV162" s="810"/>
      <c r="AW162" s="580"/>
      <c r="AX162" s="580"/>
      <c r="AY162" s="580"/>
      <c r="AZ162" s="580"/>
      <c r="BA162" s="100"/>
      <c r="BB162" s="44"/>
      <c r="BC162" s="44"/>
      <c r="BD162" s="44"/>
      <c r="BE162" s="44"/>
      <c r="BF162" s="44"/>
      <c r="BG162" s="45"/>
      <c r="BH162" s="45"/>
      <c r="BI162" s="45"/>
      <c r="BJ162" s="45"/>
    </row>
    <row r="163" spans="1:62" s="43" customFormat="1" ht="18" hidden="1" customHeight="1" thickBot="1" x14ac:dyDescent="0.3">
      <c r="A163" s="120"/>
      <c r="B163" s="811">
        <v>98</v>
      </c>
      <c r="C163" s="667"/>
      <c r="D163" s="667"/>
      <c r="E163" s="667"/>
      <c r="F163" s="668"/>
      <c r="G163" s="666" t="s">
        <v>658</v>
      </c>
      <c r="H163" s="667"/>
      <c r="I163" s="667"/>
      <c r="J163" s="667"/>
      <c r="K163" s="667"/>
      <c r="L163" s="668"/>
      <c r="M163" s="666" t="s">
        <v>661</v>
      </c>
      <c r="N163" s="667"/>
      <c r="O163" s="667"/>
      <c r="P163" s="668"/>
      <c r="Q163" s="666"/>
      <c r="R163" s="667"/>
      <c r="S163" s="667"/>
      <c r="T163" s="667"/>
      <c r="U163" s="667"/>
      <c r="V163" s="668"/>
      <c r="W163" s="666"/>
      <c r="X163" s="667"/>
      <c r="Y163" s="668"/>
      <c r="Z163" s="666">
        <v>0</v>
      </c>
      <c r="AA163" s="667"/>
      <c r="AB163" s="668"/>
      <c r="AC163" s="666">
        <v>161</v>
      </c>
      <c r="AD163" s="667"/>
      <c r="AE163" s="668"/>
      <c r="AF163" s="666"/>
      <c r="AG163" s="667"/>
      <c r="AH163" s="668"/>
      <c r="AI163" s="810"/>
      <c r="AJ163" s="810"/>
      <c r="AK163" s="810"/>
      <c r="AL163" s="810"/>
      <c r="AM163" s="810"/>
      <c r="AN163" s="810"/>
      <c r="AO163" s="810"/>
      <c r="AP163" s="616">
        <v>18</v>
      </c>
      <c r="AQ163" s="387"/>
      <c r="AR163" s="388"/>
      <c r="AS163" s="810"/>
      <c r="AT163" s="810"/>
      <c r="AU163" s="810"/>
      <c r="AV163" s="810"/>
      <c r="AW163" s="580"/>
      <c r="AX163" s="580"/>
      <c r="AY163" s="580"/>
      <c r="AZ163" s="580"/>
      <c r="BA163" s="100"/>
      <c r="BB163" s="44"/>
      <c r="BC163" s="44"/>
      <c r="BD163" s="44"/>
      <c r="BE163" s="44"/>
      <c r="BF163" s="44"/>
      <c r="BG163" s="45"/>
      <c r="BH163" s="45"/>
      <c r="BI163" s="45"/>
      <c r="BJ163" s="45"/>
    </row>
    <row r="164" spans="1:62" s="43" customFormat="1" ht="18" hidden="1" customHeight="1" thickBot="1" x14ac:dyDescent="0.3">
      <c r="A164" s="120"/>
      <c r="B164" s="811">
        <v>98</v>
      </c>
      <c r="C164" s="667"/>
      <c r="D164" s="667"/>
      <c r="E164" s="667"/>
      <c r="F164" s="668"/>
      <c r="G164" s="666" t="s">
        <v>659</v>
      </c>
      <c r="H164" s="667"/>
      <c r="I164" s="667"/>
      <c r="J164" s="667"/>
      <c r="K164" s="667"/>
      <c r="L164" s="668"/>
      <c r="M164" s="666" t="s">
        <v>661</v>
      </c>
      <c r="N164" s="667"/>
      <c r="O164" s="667"/>
      <c r="P164" s="668"/>
      <c r="Q164" s="666"/>
      <c r="R164" s="667"/>
      <c r="S164" s="667"/>
      <c r="T164" s="667"/>
      <c r="U164" s="667"/>
      <c r="V164" s="668"/>
      <c r="W164" s="666"/>
      <c r="X164" s="667"/>
      <c r="Y164" s="668"/>
      <c r="Z164" s="666">
        <v>0</v>
      </c>
      <c r="AA164" s="667"/>
      <c r="AB164" s="668"/>
      <c r="AC164" s="666">
        <v>81</v>
      </c>
      <c r="AD164" s="667"/>
      <c r="AE164" s="668"/>
      <c r="AF164" s="666"/>
      <c r="AG164" s="667"/>
      <c r="AH164" s="668"/>
      <c r="AI164" s="810"/>
      <c r="AJ164" s="810"/>
      <c r="AK164" s="810"/>
      <c r="AL164" s="810"/>
      <c r="AM164" s="810"/>
      <c r="AN164" s="810"/>
      <c r="AO164" s="810"/>
      <c r="AP164" s="616">
        <v>19</v>
      </c>
      <c r="AQ164" s="387"/>
      <c r="AR164" s="388"/>
      <c r="AS164" s="810"/>
      <c r="AT164" s="810"/>
      <c r="AU164" s="810"/>
      <c r="AV164" s="810"/>
      <c r="AW164" s="580"/>
      <c r="AX164" s="580"/>
      <c r="AY164" s="580"/>
      <c r="AZ164" s="580"/>
      <c r="BA164" s="100"/>
      <c r="BB164" s="44"/>
      <c r="BC164" s="44"/>
      <c r="BD164" s="44"/>
      <c r="BE164" s="44"/>
      <c r="BF164" s="44"/>
      <c r="BG164" s="45"/>
      <c r="BH164" s="45"/>
      <c r="BI164" s="45"/>
      <c r="BJ164" s="45"/>
    </row>
    <row r="165" spans="1:62" s="43" customFormat="1" ht="18" hidden="1" customHeight="1" thickBot="1" x14ac:dyDescent="0.3">
      <c r="A165" s="120"/>
      <c r="B165" s="811">
        <v>98</v>
      </c>
      <c r="C165" s="667"/>
      <c r="D165" s="667"/>
      <c r="E165" s="667"/>
      <c r="F165" s="668"/>
      <c r="G165" s="666" t="s">
        <v>660</v>
      </c>
      <c r="H165" s="667"/>
      <c r="I165" s="667"/>
      <c r="J165" s="667"/>
      <c r="K165" s="667"/>
      <c r="L165" s="668"/>
      <c r="M165" s="666" t="s">
        <v>661</v>
      </c>
      <c r="N165" s="667"/>
      <c r="O165" s="667"/>
      <c r="P165" s="668"/>
      <c r="Q165" s="666"/>
      <c r="R165" s="667"/>
      <c r="S165" s="667"/>
      <c r="T165" s="667"/>
      <c r="U165" s="667"/>
      <c r="V165" s="668"/>
      <c r="W165" s="666"/>
      <c r="X165" s="667"/>
      <c r="Y165" s="668"/>
      <c r="Z165" s="616">
        <v>0</v>
      </c>
      <c r="AA165" s="387"/>
      <c r="AB165" s="388"/>
      <c r="AC165" s="616">
        <v>75</v>
      </c>
      <c r="AD165" s="387"/>
      <c r="AE165" s="388"/>
      <c r="AF165" s="616"/>
      <c r="AG165" s="387"/>
      <c r="AH165" s="388"/>
      <c r="AI165" s="587"/>
      <c r="AJ165" s="587"/>
      <c r="AK165" s="587"/>
      <c r="AL165" s="587"/>
      <c r="AM165" s="587"/>
      <c r="AN165" s="587"/>
      <c r="AO165" s="587"/>
      <c r="AP165" s="616">
        <v>20</v>
      </c>
      <c r="AQ165" s="387"/>
      <c r="AR165" s="388"/>
      <c r="AS165" s="587"/>
      <c r="AT165" s="587"/>
      <c r="AU165" s="587"/>
      <c r="AV165" s="587"/>
      <c r="AW165" s="580"/>
      <c r="AX165" s="580"/>
      <c r="AY165" s="580"/>
      <c r="AZ165" s="580"/>
      <c r="BA165" s="100"/>
      <c r="BB165" s="44"/>
      <c r="BC165" s="44"/>
      <c r="BD165" s="44"/>
      <c r="BE165" s="44"/>
      <c r="BF165" s="44"/>
      <c r="BG165" s="45"/>
      <c r="BH165" s="45"/>
      <c r="BI165" s="45"/>
      <c r="BJ165" s="45"/>
    </row>
    <row r="166" spans="1:62" s="43" customFormat="1" ht="18" hidden="1" customHeight="1" thickBot="1" x14ac:dyDescent="0.3">
      <c r="A166" s="120"/>
      <c r="B166" s="811">
        <v>98</v>
      </c>
      <c r="C166" s="667"/>
      <c r="D166" s="667"/>
      <c r="E166" s="667"/>
      <c r="F166" s="668"/>
      <c r="G166" s="666" t="s">
        <v>649</v>
      </c>
      <c r="H166" s="667"/>
      <c r="I166" s="667"/>
      <c r="J166" s="667"/>
      <c r="K166" s="667"/>
      <c r="L166" s="668"/>
      <c r="M166" s="666" t="s">
        <v>647</v>
      </c>
      <c r="N166" s="667"/>
      <c r="O166" s="667"/>
      <c r="P166" s="668"/>
      <c r="Q166" s="666"/>
      <c r="R166" s="667"/>
      <c r="S166" s="667"/>
      <c r="T166" s="667"/>
      <c r="U166" s="667"/>
      <c r="V166" s="668"/>
      <c r="W166" s="666"/>
      <c r="X166" s="667"/>
      <c r="Y166" s="668"/>
      <c r="Z166" s="616">
        <v>0</v>
      </c>
      <c r="AA166" s="387"/>
      <c r="AB166" s="388"/>
      <c r="AC166" s="616">
        <v>112</v>
      </c>
      <c r="AD166" s="387"/>
      <c r="AE166" s="388"/>
      <c r="AF166" s="616"/>
      <c r="AG166" s="387"/>
      <c r="AH166" s="388"/>
      <c r="AI166" s="587"/>
      <c r="AJ166" s="587"/>
      <c r="AK166" s="587"/>
      <c r="AL166" s="587"/>
      <c r="AM166" s="587"/>
      <c r="AN166" s="587"/>
      <c r="AO166" s="587"/>
      <c r="AP166" s="616">
        <v>21</v>
      </c>
      <c r="AQ166" s="387"/>
      <c r="AR166" s="388"/>
      <c r="AS166" s="587"/>
      <c r="AT166" s="587"/>
      <c r="AU166" s="587"/>
      <c r="AV166" s="587"/>
      <c r="AW166" s="580"/>
      <c r="AX166" s="580"/>
      <c r="AY166" s="580"/>
      <c r="AZ166" s="580"/>
      <c r="BA166" s="100"/>
      <c r="BB166" s="44"/>
      <c r="BC166" s="44"/>
      <c r="BD166" s="44"/>
      <c r="BE166" s="44"/>
      <c r="BF166" s="44"/>
      <c r="BG166" s="45"/>
      <c r="BH166" s="45"/>
      <c r="BI166" s="45"/>
      <c r="BJ166" s="45"/>
    </row>
    <row r="167" spans="1:62" s="43" customFormat="1" ht="18" hidden="1" customHeight="1" thickBot="1" x14ac:dyDescent="0.3">
      <c r="A167" s="99"/>
      <c r="B167" s="840" t="s">
        <v>114</v>
      </c>
      <c r="C167" s="840"/>
      <c r="D167" s="840"/>
      <c r="E167" s="840"/>
      <c r="F167" s="841"/>
      <c r="G167" s="381" t="s">
        <v>30</v>
      </c>
      <c r="H167" s="673"/>
      <c r="I167" s="673"/>
      <c r="J167" s="673"/>
      <c r="K167" s="673"/>
      <c r="L167" s="673"/>
      <c r="M167" s="672" t="s">
        <v>30</v>
      </c>
      <c r="N167" s="673"/>
      <c r="O167" s="673"/>
      <c r="P167" s="382"/>
      <c r="Q167" s="673" t="s">
        <v>30</v>
      </c>
      <c r="R167" s="673"/>
      <c r="S167" s="673"/>
      <c r="T167" s="673"/>
      <c r="U167" s="673"/>
      <c r="V167" s="382"/>
      <c r="W167" s="672" t="s">
        <v>30</v>
      </c>
      <c r="X167" s="673"/>
      <c r="Y167" s="382"/>
      <c r="Z167" s="672" t="s">
        <v>30</v>
      </c>
      <c r="AA167" s="673"/>
      <c r="AB167" s="382"/>
      <c r="AC167" s="672" t="s">
        <v>30</v>
      </c>
      <c r="AD167" s="673"/>
      <c r="AE167" s="382"/>
      <c r="AF167" s="672" t="s">
        <v>30</v>
      </c>
      <c r="AG167" s="673"/>
      <c r="AH167" s="382"/>
      <c r="AI167" s="672" t="s">
        <v>30</v>
      </c>
      <c r="AJ167" s="673"/>
      <c r="AK167" s="673"/>
      <c r="AL167" s="382"/>
      <c r="AM167" s="672" t="s">
        <v>30</v>
      </c>
      <c r="AN167" s="673"/>
      <c r="AO167" s="382"/>
      <c r="AP167" s="672" t="s">
        <v>30</v>
      </c>
      <c r="AQ167" s="673"/>
      <c r="AR167" s="382"/>
      <c r="AS167" s="672" t="s">
        <v>30</v>
      </c>
      <c r="AT167" s="673"/>
      <c r="AU167" s="673"/>
      <c r="AV167" s="382"/>
      <c r="AW167" s="838">
        <f>AW160</f>
        <v>58000</v>
      </c>
      <c r="AX167" s="839"/>
      <c r="AY167" s="839"/>
      <c r="AZ167" s="943"/>
      <c r="BA167" s="100"/>
      <c r="BB167" s="44"/>
      <c r="BC167" s="44"/>
      <c r="BD167" s="44"/>
      <c r="BE167" s="44"/>
      <c r="BF167" s="44"/>
      <c r="BG167" s="45"/>
      <c r="BH167" s="45"/>
      <c r="BI167" s="45"/>
      <c r="BJ167" s="45"/>
    </row>
    <row r="168" spans="1:62" hidden="1" x14ac:dyDescent="0.25"/>
    <row r="169" spans="1:62" s="43" customFormat="1" ht="30" hidden="1" customHeight="1" x14ac:dyDescent="0.25">
      <c r="A169" s="99"/>
      <c r="B169" s="401" t="s">
        <v>149</v>
      </c>
      <c r="C169" s="401"/>
      <c r="D169" s="401"/>
      <c r="E169" s="401"/>
      <c r="F169" s="402"/>
      <c r="G169" s="400" t="s">
        <v>156</v>
      </c>
      <c r="H169" s="401"/>
      <c r="I169" s="401"/>
      <c r="J169" s="402"/>
      <c r="K169" s="456" t="s">
        <v>157</v>
      </c>
      <c r="L169" s="456"/>
      <c r="M169" s="456"/>
      <c r="N169" s="456"/>
      <c r="O169" s="456" t="s">
        <v>131</v>
      </c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6"/>
      <c r="AF169" s="456"/>
      <c r="AG169" s="456"/>
      <c r="AH169" s="456"/>
      <c r="AI169" s="456"/>
      <c r="AJ169" s="456"/>
      <c r="AK169" s="456"/>
      <c r="AL169" s="456"/>
      <c r="AM169" s="456"/>
      <c r="AN169" s="456"/>
      <c r="AO169" s="456"/>
      <c r="AP169" s="456" t="s">
        <v>158</v>
      </c>
      <c r="AQ169" s="456"/>
      <c r="AR169" s="456"/>
      <c r="AS169" s="456"/>
      <c r="AT169" s="456"/>
      <c r="AU169" s="456"/>
      <c r="AV169" s="456"/>
      <c r="AW169" s="400" t="s">
        <v>344</v>
      </c>
      <c r="AX169" s="401"/>
      <c r="AY169" s="401"/>
      <c r="AZ169" s="401"/>
      <c r="BA169" s="148"/>
      <c r="BB169" s="49"/>
      <c r="BC169" s="49"/>
      <c r="BD169" s="49"/>
      <c r="BE169" s="49"/>
      <c r="BF169" s="49"/>
      <c r="BG169" s="45"/>
      <c r="BH169" s="45"/>
      <c r="BI169" s="45"/>
      <c r="BJ169" s="45"/>
    </row>
    <row r="170" spans="1:62" s="43" customFormat="1" ht="39.950000000000003" hidden="1" customHeight="1" x14ac:dyDescent="0.25">
      <c r="A170" s="99"/>
      <c r="B170" s="453"/>
      <c r="C170" s="453"/>
      <c r="D170" s="453"/>
      <c r="E170" s="453"/>
      <c r="F170" s="454"/>
      <c r="G170" s="455"/>
      <c r="H170" s="453"/>
      <c r="I170" s="453"/>
      <c r="J170" s="454"/>
      <c r="K170" s="456"/>
      <c r="L170" s="456"/>
      <c r="M170" s="456"/>
      <c r="N170" s="456"/>
      <c r="O170" s="456" t="s">
        <v>159</v>
      </c>
      <c r="P170" s="456"/>
      <c r="Q170" s="456"/>
      <c r="R170" s="456"/>
      <c r="S170" s="456"/>
      <c r="T170" s="456"/>
      <c r="U170" s="456"/>
      <c r="V170" s="456" t="s">
        <v>203</v>
      </c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6"/>
      <c r="AH170" s="456"/>
      <c r="AI170" s="456" t="s">
        <v>204</v>
      </c>
      <c r="AJ170" s="456"/>
      <c r="AK170" s="456"/>
      <c r="AL170" s="456"/>
      <c r="AM170" s="456"/>
      <c r="AN170" s="456"/>
      <c r="AO170" s="456"/>
      <c r="AP170" s="456"/>
      <c r="AQ170" s="456"/>
      <c r="AR170" s="456"/>
      <c r="AS170" s="456"/>
      <c r="AT170" s="456"/>
      <c r="AU170" s="456"/>
      <c r="AV170" s="456"/>
      <c r="AW170" s="455"/>
      <c r="AX170" s="453"/>
      <c r="AY170" s="453"/>
      <c r="AZ170" s="453"/>
      <c r="BA170" s="148"/>
      <c r="BB170" s="49"/>
      <c r="BC170" s="49"/>
      <c r="BD170" s="49"/>
      <c r="BE170" s="49"/>
      <c r="BF170" s="49"/>
      <c r="BG170" s="45"/>
      <c r="BH170" s="45"/>
      <c r="BI170" s="45"/>
      <c r="BJ170" s="45"/>
    </row>
    <row r="171" spans="1:62" s="43" customFormat="1" ht="50.1" hidden="1" customHeight="1" x14ac:dyDescent="0.25">
      <c r="A171" s="99"/>
      <c r="B171" s="404"/>
      <c r="C171" s="404"/>
      <c r="D171" s="404"/>
      <c r="E171" s="404"/>
      <c r="F171" s="406"/>
      <c r="G171" s="405"/>
      <c r="H171" s="404"/>
      <c r="I171" s="404"/>
      <c r="J171" s="406"/>
      <c r="K171" s="456"/>
      <c r="L171" s="456"/>
      <c r="M171" s="456"/>
      <c r="N171" s="456"/>
      <c r="O171" s="383" t="s">
        <v>334</v>
      </c>
      <c r="P171" s="384"/>
      <c r="Q171" s="385"/>
      <c r="R171" s="456" t="s">
        <v>329</v>
      </c>
      <c r="S171" s="456"/>
      <c r="T171" s="456"/>
      <c r="U171" s="456"/>
      <c r="V171" s="383" t="s">
        <v>334</v>
      </c>
      <c r="W171" s="384"/>
      <c r="X171" s="385"/>
      <c r="Y171" s="456" t="s">
        <v>160</v>
      </c>
      <c r="Z171" s="456"/>
      <c r="AA171" s="456"/>
      <c r="AB171" s="456"/>
      <c r="AC171" s="456"/>
      <c r="AD171" s="456"/>
      <c r="AE171" s="456" t="s">
        <v>329</v>
      </c>
      <c r="AF171" s="456"/>
      <c r="AG171" s="456"/>
      <c r="AH171" s="456"/>
      <c r="AI171" s="383" t="s">
        <v>334</v>
      </c>
      <c r="AJ171" s="384"/>
      <c r="AK171" s="385"/>
      <c r="AL171" s="456" t="s">
        <v>329</v>
      </c>
      <c r="AM171" s="456"/>
      <c r="AN171" s="456"/>
      <c r="AO171" s="456"/>
      <c r="AP171" s="383" t="s">
        <v>334</v>
      </c>
      <c r="AQ171" s="384"/>
      <c r="AR171" s="385"/>
      <c r="AS171" s="383" t="s">
        <v>329</v>
      </c>
      <c r="AT171" s="384"/>
      <c r="AU171" s="384"/>
      <c r="AV171" s="385"/>
      <c r="AW171" s="405"/>
      <c r="AX171" s="404"/>
      <c r="AY171" s="404"/>
      <c r="AZ171" s="404"/>
      <c r="BA171" s="148"/>
      <c r="BB171" s="49"/>
      <c r="BC171" s="49"/>
      <c r="BD171" s="49"/>
      <c r="BE171" s="49"/>
      <c r="BF171" s="49"/>
      <c r="BG171" s="45"/>
      <c r="BH171" s="45"/>
      <c r="BI171" s="45"/>
      <c r="BJ171" s="45"/>
    </row>
    <row r="172" spans="1:62" s="58" customFormat="1" ht="13.5" hidden="1" thickBot="1" x14ac:dyDescent="0.3">
      <c r="A172" s="161"/>
      <c r="B172" s="940">
        <v>1</v>
      </c>
      <c r="C172" s="940"/>
      <c r="D172" s="940"/>
      <c r="E172" s="940"/>
      <c r="F172" s="941"/>
      <c r="G172" s="938">
        <v>14</v>
      </c>
      <c r="H172" s="938"/>
      <c r="I172" s="938"/>
      <c r="J172" s="938"/>
      <c r="K172" s="938">
        <v>15</v>
      </c>
      <c r="L172" s="938"/>
      <c r="M172" s="938"/>
      <c r="N172" s="938"/>
      <c r="O172" s="938">
        <v>16</v>
      </c>
      <c r="P172" s="938"/>
      <c r="Q172" s="938"/>
      <c r="R172" s="938">
        <v>17</v>
      </c>
      <c r="S172" s="938"/>
      <c r="T172" s="938"/>
      <c r="U172" s="938"/>
      <c r="V172" s="938">
        <v>18</v>
      </c>
      <c r="W172" s="938"/>
      <c r="X172" s="938"/>
      <c r="Y172" s="938">
        <v>19</v>
      </c>
      <c r="Z172" s="938"/>
      <c r="AA172" s="938"/>
      <c r="AB172" s="938"/>
      <c r="AC172" s="938"/>
      <c r="AD172" s="938"/>
      <c r="AE172" s="938">
        <v>20</v>
      </c>
      <c r="AF172" s="938"/>
      <c r="AG172" s="938"/>
      <c r="AH172" s="938"/>
      <c r="AI172" s="938">
        <v>21</v>
      </c>
      <c r="AJ172" s="938"/>
      <c r="AK172" s="938"/>
      <c r="AL172" s="938">
        <v>22</v>
      </c>
      <c r="AM172" s="938"/>
      <c r="AN172" s="938"/>
      <c r="AO172" s="938"/>
      <c r="AP172" s="938">
        <v>23</v>
      </c>
      <c r="AQ172" s="938"/>
      <c r="AR172" s="938"/>
      <c r="AS172" s="939">
        <v>24</v>
      </c>
      <c r="AT172" s="940"/>
      <c r="AU172" s="940"/>
      <c r="AV172" s="941"/>
      <c r="AW172" s="939">
        <v>25</v>
      </c>
      <c r="AX172" s="940"/>
      <c r="AY172" s="940"/>
      <c r="AZ172" s="940"/>
      <c r="BA172" s="161" t="s">
        <v>26</v>
      </c>
      <c r="BB172" s="55"/>
      <c r="BC172" s="55"/>
      <c r="BD172" s="55"/>
      <c r="BE172" s="55"/>
      <c r="BF172" s="55"/>
      <c r="BG172" s="55"/>
      <c r="BH172" s="55"/>
      <c r="BI172" s="55"/>
      <c r="BJ172" s="55"/>
    </row>
    <row r="173" spans="1:62" s="43" customFormat="1" ht="18" hidden="1" customHeight="1" x14ac:dyDescent="0.25">
      <c r="A173" s="168"/>
      <c r="B173" s="667"/>
      <c r="C173" s="667"/>
      <c r="D173" s="667"/>
      <c r="E173" s="667"/>
      <c r="F173" s="667"/>
      <c r="G173" s="810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10"/>
      <c r="V173" s="810"/>
      <c r="W173" s="810"/>
      <c r="X173" s="810"/>
      <c r="Y173" s="810"/>
      <c r="Z173" s="810"/>
      <c r="AA173" s="810"/>
      <c r="AB173" s="810"/>
      <c r="AC173" s="810"/>
      <c r="AD173" s="810"/>
      <c r="AE173" s="810"/>
      <c r="AF173" s="810"/>
      <c r="AG173" s="810"/>
      <c r="AH173" s="810"/>
      <c r="AI173" s="810"/>
      <c r="AJ173" s="810"/>
      <c r="AK173" s="810"/>
      <c r="AL173" s="810"/>
      <c r="AM173" s="810"/>
      <c r="AN173" s="810"/>
      <c r="AO173" s="810"/>
      <c r="AP173" s="810"/>
      <c r="AQ173" s="810"/>
      <c r="AR173" s="810"/>
      <c r="AS173" s="810"/>
      <c r="AT173" s="810"/>
      <c r="AU173" s="810"/>
      <c r="AV173" s="810"/>
      <c r="AW173" s="580"/>
      <c r="AX173" s="580"/>
      <c r="AY173" s="580"/>
      <c r="AZ173" s="937"/>
      <c r="BA173" s="100"/>
      <c r="BB173" s="44"/>
      <c r="BC173" s="44"/>
      <c r="BD173" s="44"/>
      <c r="BE173" s="44"/>
      <c r="BF173" s="44"/>
      <c r="BG173" s="45"/>
      <c r="BH173" s="45"/>
      <c r="BI173" s="45"/>
      <c r="BJ173" s="45"/>
    </row>
    <row r="174" spans="1:62" s="43" customFormat="1" ht="18" hidden="1" customHeight="1" x14ac:dyDescent="0.25">
      <c r="A174" s="168"/>
      <c r="B174" s="387"/>
      <c r="C174" s="387"/>
      <c r="D174" s="387"/>
      <c r="E174" s="387"/>
      <c r="F174" s="3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  <c r="AB174" s="587"/>
      <c r="AC174" s="587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  <c r="AP174" s="587"/>
      <c r="AQ174" s="587"/>
      <c r="AR174" s="587"/>
      <c r="AS174" s="587"/>
      <c r="AT174" s="587"/>
      <c r="AU174" s="587"/>
      <c r="AV174" s="587"/>
      <c r="AW174" s="587"/>
      <c r="AX174" s="587"/>
      <c r="AY174" s="587"/>
      <c r="AZ174" s="936"/>
      <c r="BA174" s="100"/>
      <c r="BB174" s="44"/>
      <c r="BC174" s="44"/>
      <c r="BD174" s="44"/>
      <c r="BE174" s="44"/>
      <c r="BF174" s="44"/>
      <c r="BG174" s="45"/>
      <c r="BH174" s="45"/>
      <c r="BI174" s="45"/>
      <c r="BJ174" s="45"/>
    </row>
    <row r="175" spans="1:62" s="43" customFormat="1" ht="18" hidden="1" customHeight="1" thickBot="1" x14ac:dyDescent="0.3">
      <c r="A175" s="168"/>
      <c r="B175" s="613"/>
      <c r="C175" s="613"/>
      <c r="D175" s="613"/>
      <c r="E175" s="613"/>
      <c r="F175" s="613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  <c r="AB175" s="587"/>
      <c r="AC175" s="587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  <c r="AP175" s="587"/>
      <c r="AQ175" s="587"/>
      <c r="AR175" s="587"/>
      <c r="AS175" s="587" t="s">
        <v>26</v>
      </c>
      <c r="AT175" s="587"/>
      <c r="AU175" s="587"/>
      <c r="AV175" s="587"/>
      <c r="AW175" s="587"/>
      <c r="AX175" s="587"/>
      <c r="AY175" s="587"/>
      <c r="AZ175" s="936"/>
      <c r="BA175" s="100"/>
      <c r="BB175" s="44"/>
      <c r="BC175" s="44"/>
      <c r="BD175" s="44"/>
      <c r="BE175" s="44"/>
      <c r="BF175" s="44"/>
      <c r="BG175" s="45"/>
      <c r="BH175" s="45"/>
      <c r="BI175" s="45"/>
      <c r="BJ175" s="45"/>
    </row>
    <row r="176" spans="1:62" s="43" customFormat="1" ht="18" hidden="1" customHeight="1" thickBot="1" x14ac:dyDescent="0.3">
      <c r="A176" s="99"/>
      <c r="B176" s="840" t="s">
        <v>114</v>
      </c>
      <c r="C176" s="840"/>
      <c r="D176" s="840"/>
      <c r="E176" s="840"/>
      <c r="F176" s="841"/>
      <c r="G176" s="382" t="s">
        <v>30</v>
      </c>
      <c r="H176" s="623"/>
      <c r="I176" s="623"/>
      <c r="J176" s="623"/>
      <c r="K176" s="623" t="s">
        <v>30</v>
      </c>
      <c r="L176" s="623"/>
      <c r="M176" s="623"/>
      <c r="N176" s="623"/>
      <c r="O176" s="623" t="s">
        <v>30</v>
      </c>
      <c r="P176" s="623"/>
      <c r="Q176" s="623"/>
      <c r="R176" s="573"/>
      <c r="S176" s="573"/>
      <c r="T176" s="573"/>
      <c r="U176" s="573"/>
      <c r="V176" s="623" t="s">
        <v>30</v>
      </c>
      <c r="W176" s="623"/>
      <c r="X176" s="623"/>
      <c r="Y176" s="623" t="s">
        <v>30</v>
      </c>
      <c r="Z176" s="623"/>
      <c r="AA176" s="623"/>
      <c r="AB176" s="623"/>
      <c r="AC176" s="623"/>
      <c r="AD176" s="623"/>
      <c r="AE176" s="573"/>
      <c r="AF176" s="573"/>
      <c r="AG176" s="573"/>
      <c r="AH176" s="573"/>
      <c r="AI176" s="623" t="s">
        <v>30</v>
      </c>
      <c r="AJ176" s="623"/>
      <c r="AK176" s="623"/>
      <c r="AL176" s="573"/>
      <c r="AM176" s="573"/>
      <c r="AN176" s="573"/>
      <c r="AO176" s="573"/>
      <c r="AP176" s="623" t="s">
        <v>30</v>
      </c>
      <c r="AQ176" s="623"/>
      <c r="AR176" s="623"/>
      <c r="AS176" s="612"/>
      <c r="AT176" s="613"/>
      <c r="AU176" s="613"/>
      <c r="AV176" s="620"/>
      <c r="AW176" s="612"/>
      <c r="AX176" s="613"/>
      <c r="AY176" s="613"/>
      <c r="AZ176" s="621"/>
      <c r="BA176" s="100"/>
      <c r="BB176" s="44"/>
      <c r="BC176" s="44"/>
      <c r="BD176" s="44"/>
      <c r="BE176" s="44"/>
      <c r="BF176" s="44"/>
      <c r="BG176" s="45"/>
      <c r="BH176" s="45"/>
      <c r="BI176" s="45"/>
      <c r="BJ176" s="45"/>
    </row>
    <row r="177" spans="1:62" hidden="1" x14ac:dyDescent="0.25"/>
    <row r="178" spans="1:62" s="43" customFormat="1" ht="18" hidden="1" customHeight="1" x14ac:dyDescent="0.25">
      <c r="A178" s="98"/>
      <c r="B178" s="942" t="s">
        <v>796</v>
      </c>
      <c r="C178" s="942"/>
      <c r="D178" s="942"/>
      <c r="E178" s="942"/>
      <c r="F178" s="942"/>
      <c r="G178" s="942"/>
      <c r="H178" s="942"/>
      <c r="I178" s="942"/>
      <c r="J178" s="942"/>
      <c r="K178" s="942"/>
      <c r="L178" s="942"/>
      <c r="M178" s="942"/>
      <c r="N178" s="942"/>
      <c r="O178" s="942"/>
      <c r="P178" s="942"/>
      <c r="Q178" s="942"/>
      <c r="R178" s="942"/>
      <c r="S178" s="942"/>
      <c r="T178" s="942"/>
      <c r="U178" s="942"/>
      <c r="V178" s="942"/>
      <c r="W178" s="942"/>
      <c r="X178" s="942"/>
      <c r="Y178" s="942"/>
      <c r="Z178" s="942"/>
      <c r="AA178" s="942"/>
      <c r="AB178" s="942"/>
      <c r="AC178" s="942"/>
      <c r="AD178" s="942"/>
      <c r="AE178" s="942"/>
      <c r="AF178" s="942"/>
      <c r="AG178" s="942"/>
      <c r="AH178" s="942"/>
      <c r="AI178" s="942"/>
      <c r="AJ178" s="942"/>
      <c r="AK178" s="942"/>
      <c r="AL178" s="942"/>
      <c r="AM178" s="942"/>
      <c r="AN178" s="942"/>
      <c r="AO178" s="942"/>
      <c r="AP178" s="942"/>
      <c r="AQ178" s="942"/>
      <c r="AR178" s="942"/>
      <c r="AS178" s="942"/>
      <c r="AT178" s="942"/>
      <c r="AU178" s="942"/>
      <c r="AV178" s="942"/>
      <c r="AW178" s="942"/>
      <c r="AX178" s="942"/>
      <c r="AY178" s="942"/>
      <c r="AZ178" s="942"/>
      <c r="BA178" s="942"/>
      <c r="BB178" s="942"/>
      <c r="BC178" s="942"/>
      <c r="BD178" s="942"/>
      <c r="BE178" s="942"/>
      <c r="BF178" s="942"/>
    </row>
    <row r="179" spans="1:62" ht="8.1" hidden="1" customHeight="1" x14ac:dyDescent="0.25"/>
    <row r="180" spans="1:62" s="43" customFormat="1" ht="69.95" hidden="1" customHeight="1" x14ac:dyDescent="0.25">
      <c r="A180" s="99"/>
      <c r="B180" s="401" t="s">
        <v>149</v>
      </c>
      <c r="C180" s="401"/>
      <c r="D180" s="401"/>
      <c r="E180" s="401"/>
      <c r="F180" s="402"/>
      <c r="G180" s="400" t="s">
        <v>150</v>
      </c>
      <c r="H180" s="401"/>
      <c r="I180" s="401"/>
      <c r="J180" s="401"/>
      <c r="K180" s="401"/>
      <c r="L180" s="402"/>
      <c r="M180" s="400" t="s">
        <v>151</v>
      </c>
      <c r="N180" s="401"/>
      <c r="O180" s="401"/>
      <c r="P180" s="402"/>
      <c r="Q180" s="456" t="s">
        <v>152</v>
      </c>
      <c r="R180" s="456"/>
      <c r="S180" s="456"/>
      <c r="T180" s="456"/>
      <c r="U180" s="456"/>
      <c r="V180" s="456"/>
      <c r="W180" s="401" t="s">
        <v>153</v>
      </c>
      <c r="X180" s="401"/>
      <c r="Y180" s="402"/>
      <c r="Z180" s="400" t="s">
        <v>202</v>
      </c>
      <c r="AA180" s="401"/>
      <c r="AB180" s="402"/>
      <c r="AC180" s="456" t="s">
        <v>201</v>
      </c>
      <c r="AD180" s="456"/>
      <c r="AE180" s="456"/>
      <c r="AF180" s="456" t="s">
        <v>200</v>
      </c>
      <c r="AG180" s="456"/>
      <c r="AH180" s="456"/>
      <c r="AI180" s="401" t="s">
        <v>154</v>
      </c>
      <c r="AJ180" s="401"/>
      <c r="AK180" s="401"/>
      <c r="AL180" s="402"/>
      <c r="AM180" s="400" t="s">
        <v>155</v>
      </c>
      <c r="AN180" s="401"/>
      <c r="AO180" s="402"/>
      <c r="AP180" s="401" t="s">
        <v>141</v>
      </c>
      <c r="AQ180" s="401"/>
      <c r="AR180" s="402"/>
      <c r="AS180" s="400" t="s">
        <v>199</v>
      </c>
      <c r="AT180" s="401"/>
      <c r="AU180" s="401"/>
      <c r="AV180" s="402"/>
      <c r="AW180" s="400" t="s">
        <v>343</v>
      </c>
      <c r="AX180" s="401"/>
      <c r="AY180" s="401"/>
      <c r="AZ180" s="401"/>
      <c r="BA180" s="148"/>
      <c r="BB180" s="49"/>
      <c r="BC180" s="49"/>
      <c r="BD180" s="49"/>
      <c r="BE180" s="49"/>
      <c r="BF180" s="49"/>
      <c r="BG180" s="45"/>
      <c r="BH180" s="45"/>
      <c r="BI180" s="45"/>
      <c r="BJ180" s="45"/>
    </row>
    <row r="181" spans="1:62" s="43" customFormat="1" ht="39.950000000000003" hidden="1" customHeight="1" x14ac:dyDescent="0.25">
      <c r="A181" s="99"/>
      <c r="B181" s="404"/>
      <c r="C181" s="404"/>
      <c r="D181" s="404"/>
      <c r="E181" s="404"/>
      <c r="F181" s="406"/>
      <c r="G181" s="405"/>
      <c r="H181" s="404"/>
      <c r="I181" s="404"/>
      <c r="J181" s="404"/>
      <c r="K181" s="404"/>
      <c r="L181" s="406"/>
      <c r="M181" s="405"/>
      <c r="N181" s="404"/>
      <c r="O181" s="404"/>
      <c r="P181" s="406"/>
      <c r="Q181" s="456"/>
      <c r="R181" s="456"/>
      <c r="S181" s="456"/>
      <c r="T181" s="456"/>
      <c r="U181" s="456"/>
      <c r="V181" s="456"/>
      <c r="W181" s="404"/>
      <c r="X181" s="404"/>
      <c r="Y181" s="406"/>
      <c r="Z181" s="405"/>
      <c r="AA181" s="404"/>
      <c r="AB181" s="406"/>
      <c r="AC181" s="456"/>
      <c r="AD181" s="456"/>
      <c r="AE181" s="456"/>
      <c r="AF181" s="456"/>
      <c r="AG181" s="456"/>
      <c r="AH181" s="456"/>
      <c r="AI181" s="404"/>
      <c r="AJ181" s="404"/>
      <c r="AK181" s="404"/>
      <c r="AL181" s="406"/>
      <c r="AM181" s="405"/>
      <c r="AN181" s="404"/>
      <c r="AO181" s="406"/>
      <c r="AP181" s="404"/>
      <c r="AQ181" s="404"/>
      <c r="AR181" s="406"/>
      <c r="AS181" s="405"/>
      <c r="AT181" s="404"/>
      <c r="AU181" s="404"/>
      <c r="AV181" s="406"/>
      <c r="AW181" s="405"/>
      <c r="AX181" s="404"/>
      <c r="AY181" s="404"/>
      <c r="AZ181" s="404"/>
      <c r="BA181" s="148"/>
      <c r="BB181" s="49"/>
      <c r="BC181" s="49"/>
      <c r="BD181" s="49"/>
      <c r="BE181" s="49"/>
      <c r="BF181" s="49"/>
      <c r="BG181" s="45"/>
      <c r="BH181" s="45"/>
      <c r="BI181" s="45"/>
      <c r="BJ181" s="45"/>
    </row>
    <row r="182" spans="1:62" s="58" customFormat="1" ht="13.5" hidden="1" thickBot="1" x14ac:dyDescent="0.3">
      <c r="A182" s="161"/>
      <c r="B182" s="940">
        <v>1</v>
      </c>
      <c r="C182" s="940"/>
      <c r="D182" s="940"/>
      <c r="E182" s="940"/>
      <c r="F182" s="941"/>
      <c r="G182" s="939">
        <v>2</v>
      </c>
      <c r="H182" s="940"/>
      <c r="I182" s="940"/>
      <c r="J182" s="940"/>
      <c r="K182" s="940"/>
      <c r="L182" s="940"/>
      <c r="M182" s="939">
        <v>3</v>
      </c>
      <c r="N182" s="940"/>
      <c r="O182" s="940"/>
      <c r="P182" s="941"/>
      <c r="Q182" s="940">
        <v>4</v>
      </c>
      <c r="R182" s="940"/>
      <c r="S182" s="940"/>
      <c r="T182" s="940"/>
      <c r="U182" s="940"/>
      <c r="V182" s="941"/>
      <c r="W182" s="939">
        <v>5</v>
      </c>
      <c r="X182" s="940"/>
      <c r="Y182" s="941"/>
      <c r="Z182" s="939">
        <v>6</v>
      </c>
      <c r="AA182" s="940"/>
      <c r="AB182" s="941"/>
      <c r="AC182" s="939">
        <v>7</v>
      </c>
      <c r="AD182" s="940"/>
      <c r="AE182" s="941"/>
      <c r="AF182" s="939">
        <v>8</v>
      </c>
      <c r="AG182" s="940"/>
      <c r="AH182" s="941"/>
      <c r="AI182" s="939">
        <v>9</v>
      </c>
      <c r="AJ182" s="940"/>
      <c r="AK182" s="940"/>
      <c r="AL182" s="941"/>
      <c r="AM182" s="939">
        <v>10</v>
      </c>
      <c r="AN182" s="940"/>
      <c r="AO182" s="941"/>
      <c r="AP182" s="939">
        <v>11</v>
      </c>
      <c r="AQ182" s="940"/>
      <c r="AR182" s="941"/>
      <c r="AS182" s="939">
        <v>12</v>
      </c>
      <c r="AT182" s="940"/>
      <c r="AU182" s="940"/>
      <c r="AV182" s="941"/>
      <c r="AW182" s="939">
        <v>13</v>
      </c>
      <c r="AX182" s="940"/>
      <c r="AY182" s="940"/>
      <c r="AZ182" s="940"/>
      <c r="BA182" s="161" t="s">
        <v>26</v>
      </c>
      <c r="BB182" s="55"/>
      <c r="BC182" s="55"/>
      <c r="BD182" s="55"/>
      <c r="BE182" s="55"/>
      <c r="BF182" s="55"/>
      <c r="BG182" s="55"/>
      <c r="BH182" s="55"/>
      <c r="BI182" s="55"/>
      <c r="BJ182" s="55"/>
    </row>
    <row r="183" spans="1:62" s="43" customFormat="1" ht="18" hidden="1" customHeight="1" thickBot="1" x14ac:dyDescent="0.3">
      <c r="A183" s="120"/>
      <c r="B183" s="811">
        <v>98</v>
      </c>
      <c r="C183" s="667"/>
      <c r="D183" s="667"/>
      <c r="E183" s="667"/>
      <c r="F183" s="668"/>
      <c r="G183" s="666" t="s">
        <v>644</v>
      </c>
      <c r="H183" s="667"/>
      <c r="I183" s="667"/>
      <c r="J183" s="667"/>
      <c r="K183" s="667"/>
      <c r="L183" s="668"/>
      <c r="M183" s="666" t="s">
        <v>650</v>
      </c>
      <c r="N183" s="667"/>
      <c r="O183" s="667"/>
      <c r="P183" s="668"/>
      <c r="Q183" s="666"/>
      <c r="R183" s="667"/>
      <c r="S183" s="667"/>
      <c r="T183" s="667"/>
      <c r="U183" s="667"/>
      <c r="V183" s="668"/>
      <c r="W183" s="666"/>
      <c r="X183" s="667"/>
      <c r="Y183" s="668"/>
      <c r="Z183" s="666">
        <v>0</v>
      </c>
      <c r="AA183" s="667"/>
      <c r="AB183" s="668"/>
      <c r="AC183" s="666">
        <v>110</v>
      </c>
      <c r="AD183" s="667"/>
      <c r="AE183" s="668"/>
      <c r="AF183" s="666"/>
      <c r="AG183" s="667"/>
      <c r="AH183" s="668"/>
      <c r="AI183" s="810"/>
      <c r="AJ183" s="810"/>
      <c r="AK183" s="810"/>
      <c r="AL183" s="810"/>
      <c r="AM183" s="810"/>
      <c r="AN183" s="810"/>
      <c r="AO183" s="810"/>
      <c r="AP183" s="810">
        <v>5</v>
      </c>
      <c r="AQ183" s="810"/>
      <c r="AR183" s="810"/>
      <c r="AS183" s="810"/>
      <c r="AT183" s="810"/>
      <c r="AU183" s="810"/>
      <c r="AV183" s="810"/>
      <c r="AW183" s="580"/>
      <c r="AX183" s="580"/>
      <c r="AY183" s="580"/>
      <c r="AZ183" s="580"/>
      <c r="BA183" s="100"/>
      <c r="BB183" s="44"/>
      <c r="BC183" s="44"/>
      <c r="BD183" s="44"/>
      <c r="BE183" s="44"/>
      <c r="BF183" s="44"/>
      <c r="BG183" s="45"/>
      <c r="BH183" s="45"/>
      <c r="BI183" s="45"/>
      <c r="BJ183" s="45"/>
    </row>
    <row r="184" spans="1:62" s="43" customFormat="1" ht="18" hidden="1" customHeight="1" thickBot="1" x14ac:dyDescent="0.3">
      <c r="A184" s="120"/>
      <c r="B184" s="811">
        <v>98</v>
      </c>
      <c r="C184" s="667"/>
      <c r="D184" s="667"/>
      <c r="E184" s="667"/>
      <c r="F184" s="668"/>
      <c r="G184" s="616" t="s">
        <v>645</v>
      </c>
      <c r="H184" s="387"/>
      <c r="I184" s="387"/>
      <c r="J184" s="387"/>
      <c r="K184" s="387"/>
      <c r="L184" s="388"/>
      <c r="M184" s="616" t="s">
        <v>646</v>
      </c>
      <c r="N184" s="387"/>
      <c r="O184" s="387"/>
      <c r="P184" s="388"/>
      <c r="Q184" s="616"/>
      <c r="R184" s="387"/>
      <c r="S184" s="387"/>
      <c r="T184" s="387"/>
      <c r="U184" s="387"/>
      <c r="V184" s="388"/>
      <c r="W184" s="616"/>
      <c r="X184" s="387"/>
      <c r="Y184" s="388"/>
      <c r="Z184" s="616">
        <v>0</v>
      </c>
      <c r="AA184" s="387"/>
      <c r="AB184" s="388"/>
      <c r="AC184" s="616">
        <v>130</v>
      </c>
      <c r="AD184" s="387"/>
      <c r="AE184" s="388"/>
      <c r="AF184" s="616"/>
      <c r="AG184" s="387"/>
      <c r="AH184" s="388"/>
      <c r="AI184" s="587"/>
      <c r="AJ184" s="587"/>
      <c r="AK184" s="587"/>
      <c r="AL184" s="587"/>
      <c r="AM184" s="587"/>
      <c r="AN184" s="587"/>
      <c r="AO184" s="587"/>
      <c r="AP184" s="810">
        <v>6</v>
      </c>
      <c r="AQ184" s="810"/>
      <c r="AR184" s="810"/>
      <c r="AS184" s="587"/>
      <c r="AT184" s="587"/>
      <c r="AU184" s="587"/>
      <c r="AV184" s="587"/>
      <c r="AW184" s="580"/>
      <c r="AX184" s="580"/>
      <c r="AY184" s="580"/>
      <c r="AZ184" s="580"/>
      <c r="BA184" s="100"/>
      <c r="BB184" s="44"/>
      <c r="BC184" s="44"/>
      <c r="BD184" s="44"/>
      <c r="BE184" s="44"/>
      <c r="BF184" s="44"/>
      <c r="BG184" s="45"/>
      <c r="BH184" s="45"/>
      <c r="BI184" s="45"/>
      <c r="BJ184" s="45"/>
    </row>
    <row r="185" spans="1:62" s="43" customFormat="1" ht="18" hidden="1" customHeight="1" thickBot="1" x14ac:dyDescent="0.3">
      <c r="A185" s="120"/>
      <c r="B185" s="811">
        <v>98</v>
      </c>
      <c r="C185" s="667"/>
      <c r="D185" s="667"/>
      <c r="E185" s="667"/>
      <c r="F185" s="668"/>
      <c r="G185" s="616" t="s">
        <v>651</v>
      </c>
      <c r="H185" s="387"/>
      <c r="I185" s="387"/>
      <c r="J185" s="387"/>
      <c r="K185" s="387"/>
      <c r="L185" s="388"/>
      <c r="M185" s="616" t="s">
        <v>652</v>
      </c>
      <c r="N185" s="387"/>
      <c r="O185" s="387"/>
      <c r="P185" s="388"/>
      <c r="Q185" s="616"/>
      <c r="R185" s="387"/>
      <c r="S185" s="387"/>
      <c r="T185" s="387"/>
      <c r="U185" s="387"/>
      <c r="V185" s="388"/>
      <c r="W185" s="616"/>
      <c r="X185" s="387"/>
      <c r="Y185" s="388"/>
      <c r="Z185" s="616">
        <v>0</v>
      </c>
      <c r="AA185" s="387"/>
      <c r="AB185" s="388"/>
      <c r="AC185" s="616">
        <v>112</v>
      </c>
      <c r="AD185" s="387"/>
      <c r="AE185" s="388"/>
      <c r="AF185" s="616"/>
      <c r="AG185" s="387"/>
      <c r="AH185" s="388"/>
      <c r="AI185" s="587"/>
      <c r="AJ185" s="587"/>
      <c r="AK185" s="587"/>
      <c r="AL185" s="587"/>
      <c r="AM185" s="587"/>
      <c r="AN185" s="587"/>
      <c r="AO185" s="587"/>
      <c r="AP185" s="810">
        <v>7</v>
      </c>
      <c r="AQ185" s="810"/>
      <c r="AR185" s="810"/>
      <c r="AS185" s="587"/>
      <c r="AT185" s="587"/>
      <c r="AU185" s="587"/>
      <c r="AV185" s="587"/>
      <c r="AW185" s="580"/>
      <c r="AX185" s="580"/>
      <c r="AY185" s="580"/>
      <c r="AZ185" s="580"/>
      <c r="BA185" s="100"/>
      <c r="BB185" s="44"/>
      <c r="BC185" s="44"/>
      <c r="BD185" s="44"/>
      <c r="BE185" s="44"/>
      <c r="BF185" s="44"/>
      <c r="BG185" s="45"/>
      <c r="BH185" s="45"/>
      <c r="BI185" s="45"/>
      <c r="BJ185" s="45"/>
    </row>
    <row r="186" spans="1:62" s="43" customFormat="1" ht="18" hidden="1" customHeight="1" thickBot="1" x14ac:dyDescent="0.3">
      <c r="A186" s="120"/>
      <c r="B186" s="811">
        <v>98</v>
      </c>
      <c r="C186" s="667"/>
      <c r="D186" s="667"/>
      <c r="E186" s="667"/>
      <c r="F186" s="668"/>
      <c r="G186" s="616" t="s">
        <v>648</v>
      </c>
      <c r="H186" s="387"/>
      <c r="I186" s="387"/>
      <c r="J186" s="387"/>
      <c r="K186" s="387"/>
      <c r="L186" s="388"/>
      <c r="M186" s="616" t="s">
        <v>647</v>
      </c>
      <c r="N186" s="387"/>
      <c r="O186" s="387"/>
      <c r="P186" s="388"/>
      <c r="Q186" s="616"/>
      <c r="R186" s="387"/>
      <c r="S186" s="387"/>
      <c r="T186" s="387"/>
      <c r="U186" s="387"/>
      <c r="V186" s="388"/>
      <c r="W186" s="894">
        <v>42685</v>
      </c>
      <c r="X186" s="387"/>
      <c r="Y186" s="388"/>
      <c r="Z186" s="616">
        <v>0</v>
      </c>
      <c r="AA186" s="387"/>
      <c r="AB186" s="388"/>
      <c r="AC186" s="616">
        <v>1289</v>
      </c>
      <c r="AD186" s="387"/>
      <c r="AE186" s="388"/>
      <c r="AF186" s="616"/>
      <c r="AG186" s="387"/>
      <c r="AH186" s="388"/>
      <c r="AI186" s="587"/>
      <c r="AJ186" s="587"/>
      <c r="AK186" s="587"/>
      <c r="AL186" s="587"/>
      <c r="AM186" s="587">
        <v>100</v>
      </c>
      <c r="AN186" s="587"/>
      <c r="AO186" s="587"/>
      <c r="AP186" s="810">
        <v>45</v>
      </c>
      <c r="AQ186" s="810"/>
      <c r="AR186" s="810"/>
      <c r="AS186" s="587"/>
      <c r="AT186" s="587"/>
      <c r="AU186" s="587"/>
      <c r="AV186" s="587"/>
      <c r="AW186" s="580">
        <f>AC186*AP186-5</f>
        <v>58000</v>
      </c>
      <c r="AX186" s="580"/>
      <c r="AY186" s="580"/>
      <c r="AZ186" s="580"/>
      <c r="BA186" s="100"/>
      <c r="BB186" s="44"/>
      <c r="BC186" s="44"/>
      <c r="BD186" s="44"/>
      <c r="BE186" s="44"/>
      <c r="BF186" s="44"/>
      <c r="BG186" s="45"/>
      <c r="BH186" s="45"/>
      <c r="BI186" s="45"/>
      <c r="BJ186" s="45"/>
    </row>
    <row r="187" spans="1:62" s="43" customFormat="1" ht="18" hidden="1" customHeight="1" thickBot="1" x14ac:dyDescent="0.3">
      <c r="A187" s="120"/>
      <c r="B187" s="811">
        <v>98</v>
      </c>
      <c r="C187" s="667"/>
      <c r="D187" s="667"/>
      <c r="E187" s="667"/>
      <c r="F187" s="668"/>
      <c r="G187" s="616" t="s">
        <v>656</v>
      </c>
      <c r="H187" s="387"/>
      <c r="I187" s="387"/>
      <c r="J187" s="387"/>
      <c r="K187" s="387"/>
      <c r="L187" s="388"/>
      <c r="M187" s="616" t="s">
        <v>650</v>
      </c>
      <c r="N187" s="387"/>
      <c r="O187" s="387"/>
      <c r="P187" s="388"/>
      <c r="Q187" s="616"/>
      <c r="R187" s="387"/>
      <c r="S187" s="387"/>
      <c r="T187" s="387"/>
      <c r="U187" s="387"/>
      <c r="V187" s="388"/>
      <c r="W187" s="616"/>
      <c r="X187" s="387"/>
      <c r="Y187" s="388"/>
      <c r="Z187" s="616">
        <v>0</v>
      </c>
      <c r="AA187" s="387"/>
      <c r="AB187" s="388"/>
      <c r="AC187" s="616">
        <v>117</v>
      </c>
      <c r="AD187" s="387"/>
      <c r="AE187" s="388"/>
      <c r="AF187" s="616"/>
      <c r="AG187" s="387"/>
      <c r="AH187" s="388"/>
      <c r="AI187" s="587"/>
      <c r="AJ187" s="587"/>
      <c r="AK187" s="587"/>
      <c r="AL187" s="587"/>
      <c r="AM187" s="587"/>
      <c r="AN187" s="587"/>
      <c r="AO187" s="587"/>
      <c r="AP187" s="810">
        <v>9</v>
      </c>
      <c r="AQ187" s="810"/>
      <c r="AR187" s="810"/>
      <c r="AS187" s="587"/>
      <c r="AT187" s="587"/>
      <c r="AU187" s="587"/>
      <c r="AV187" s="587"/>
      <c r="AW187" s="580"/>
      <c r="AX187" s="580"/>
      <c r="AY187" s="580"/>
      <c r="AZ187" s="580"/>
      <c r="BA187" s="100"/>
      <c r="BB187" s="44"/>
      <c r="BC187" s="44"/>
      <c r="BD187" s="44"/>
      <c r="BE187" s="44"/>
      <c r="BF187" s="44"/>
      <c r="BG187" s="45"/>
      <c r="BH187" s="45"/>
      <c r="BI187" s="45"/>
      <c r="BJ187" s="45"/>
    </row>
    <row r="188" spans="1:62" s="43" customFormat="1" ht="18" hidden="1" customHeight="1" thickBot="1" x14ac:dyDescent="0.3">
      <c r="A188" s="120"/>
      <c r="B188" s="811">
        <v>98</v>
      </c>
      <c r="C188" s="667"/>
      <c r="D188" s="667"/>
      <c r="E188" s="667"/>
      <c r="F188" s="668"/>
      <c r="G188" s="616" t="s">
        <v>657</v>
      </c>
      <c r="H188" s="387"/>
      <c r="I188" s="387"/>
      <c r="J188" s="387"/>
      <c r="K188" s="387"/>
      <c r="L188" s="388"/>
      <c r="M188" s="616" t="s">
        <v>661</v>
      </c>
      <c r="N188" s="387"/>
      <c r="O188" s="387"/>
      <c r="P188" s="388"/>
      <c r="Q188" s="616"/>
      <c r="R188" s="387"/>
      <c r="S188" s="387"/>
      <c r="T188" s="387"/>
      <c r="U188" s="387"/>
      <c r="V188" s="388"/>
      <c r="W188" s="616"/>
      <c r="X188" s="387"/>
      <c r="Y188" s="388"/>
      <c r="Z188" s="616">
        <v>0</v>
      </c>
      <c r="AA188" s="387"/>
      <c r="AB188" s="388"/>
      <c r="AC188" s="616">
        <v>80</v>
      </c>
      <c r="AD188" s="387"/>
      <c r="AE188" s="388"/>
      <c r="AF188" s="616"/>
      <c r="AG188" s="387"/>
      <c r="AH188" s="388"/>
      <c r="AI188" s="587"/>
      <c r="AJ188" s="587"/>
      <c r="AK188" s="587"/>
      <c r="AL188" s="587"/>
      <c r="AM188" s="587"/>
      <c r="AN188" s="587"/>
      <c r="AO188" s="587"/>
      <c r="AP188" s="810">
        <v>8</v>
      </c>
      <c r="AQ188" s="810"/>
      <c r="AR188" s="810"/>
      <c r="AS188" s="587"/>
      <c r="AT188" s="587"/>
      <c r="AU188" s="587"/>
      <c r="AV188" s="587"/>
      <c r="AW188" s="580"/>
      <c r="AX188" s="580"/>
      <c r="AY188" s="580"/>
      <c r="AZ188" s="580"/>
      <c r="BA188" s="100"/>
      <c r="BB188" s="44"/>
      <c r="BC188" s="44"/>
      <c r="BD188" s="44"/>
      <c r="BE188" s="44"/>
      <c r="BF188" s="44"/>
      <c r="BG188" s="45"/>
      <c r="BH188" s="45"/>
      <c r="BI188" s="45"/>
      <c r="BJ188" s="45"/>
    </row>
    <row r="189" spans="1:62" s="43" customFormat="1" ht="18" hidden="1" customHeight="1" thickBot="1" x14ac:dyDescent="0.3">
      <c r="A189" s="120"/>
      <c r="B189" s="811">
        <v>98</v>
      </c>
      <c r="C189" s="667"/>
      <c r="D189" s="667"/>
      <c r="E189" s="667"/>
      <c r="F189" s="668"/>
      <c r="G189" s="616" t="s">
        <v>658</v>
      </c>
      <c r="H189" s="387"/>
      <c r="I189" s="387"/>
      <c r="J189" s="387"/>
      <c r="K189" s="387"/>
      <c r="L189" s="388"/>
      <c r="M189" s="616" t="s">
        <v>661</v>
      </c>
      <c r="N189" s="387"/>
      <c r="O189" s="387"/>
      <c r="P189" s="388"/>
      <c r="Q189" s="616"/>
      <c r="R189" s="387"/>
      <c r="S189" s="387"/>
      <c r="T189" s="387"/>
      <c r="U189" s="387"/>
      <c r="V189" s="388"/>
      <c r="W189" s="616"/>
      <c r="X189" s="387"/>
      <c r="Y189" s="388"/>
      <c r="Z189" s="616">
        <v>0</v>
      </c>
      <c r="AA189" s="387"/>
      <c r="AB189" s="388"/>
      <c r="AC189" s="616">
        <v>161</v>
      </c>
      <c r="AD189" s="387"/>
      <c r="AE189" s="388"/>
      <c r="AF189" s="616"/>
      <c r="AG189" s="387"/>
      <c r="AH189" s="388"/>
      <c r="AI189" s="587"/>
      <c r="AJ189" s="587"/>
      <c r="AK189" s="587"/>
      <c r="AL189" s="587"/>
      <c r="AM189" s="587"/>
      <c r="AN189" s="587"/>
      <c r="AO189" s="587"/>
      <c r="AP189" s="810">
        <v>8</v>
      </c>
      <c r="AQ189" s="810"/>
      <c r="AR189" s="810"/>
      <c r="AS189" s="587"/>
      <c r="AT189" s="587"/>
      <c r="AU189" s="587"/>
      <c r="AV189" s="587"/>
      <c r="AW189" s="580"/>
      <c r="AX189" s="580"/>
      <c r="AY189" s="580"/>
      <c r="AZ189" s="580"/>
      <c r="BA189" s="100"/>
      <c r="BB189" s="44"/>
      <c r="BC189" s="44"/>
      <c r="BD189" s="44"/>
      <c r="BE189" s="44"/>
      <c r="BF189" s="44"/>
      <c r="BG189" s="45"/>
      <c r="BH189" s="45"/>
      <c r="BI189" s="45"/>
      <c r="BJ189" s="45"/>
    </row>
    <row r="190" spans="1:62" s="43" customFormat="1" ht="18" hidden="1" customHeight="1" thickBot="1" x14ac:dyDescent="0.3">
      <c r="A190" s="120"/>
      <c r="B190" s="811">
        <v>98</v>
      </c>
      <c r="C190" s="667"/>
      <c r="D190" s="667"/>
      <c r="E190" s="667"/>
      <c r="F190" s="668"/>
      <c r="G190" s="616" t="s">
        <v>659</v>
      </c>
      <c r="H190" s="387"/>
      <c r="I190" s="387"/>
      <c r="J190" s="387"/>
      <c r="K190" s="387"/>
      <c r="L190" s="388"/>
      <c r="M190" s="616" t="s">
        <v>661</v>
      </c>
      <c r="N190" s="387"/>
      <c r="O190" s="387"/>
      <c r="P190" s="388"/>
      <c r="Q190" s="616"/>
      <c r="R190" s="387"/>
      <c r="S190" s="387"/>
      <c r="T190" s="387"/>
      <c r="U190" s="387"/>
      <c r="V190" s="388"/>
      <c r="W190" s="616"/>
      <c r="X190" s="387"/>
      <c r="Y190" s="388"/>
      <c r="Z190" s="616">
        <v>0</v>
      </c>
      <c r="AA190" s="387"/>
      <c r="AB190" s="388"/>
      <c r="AC190" s="616">
        <v>81</v>
      </c>
      <c r="AD190" s="387"/>
      <c r="AE190" s="388"/>
      <c r="AF190" s="616"/>
      <c r="AG190" s="387"/>
      <c r="AH190" s="388"/>
      <c r="AI190" s="587"/>
      <c r="AJ190" s="587"/>
      <c r="AK190" s="587"/>
      <c r="AL190" s="587"/>
      <c r="AM190" s="587"/>
      <c r="AN190" s="587"/>
      <c r="AO190" s="587"/>
      <c r="AP190" s="810">
        <v>9</v>
      </c>
      <c r="AQ190" s="810"/>
      <c r="AR190" s="810"/>
      <c r="AS190" s="587"/>
      <c r="AT190" s="587"/>
      <c r="AU190" s="587"/>
      <c r="AV190" s="587"/>
      <c r="AW190" s="580"/>
      <c r="AX190" s="580"/>
      <c r="AY190" s="580"/>
      <c r="AZ190" s="580"/>
      <c r="BA190" s="100"/>
      <c r="BB190" s="44"/>
      <c r="BC190" s="44"/>
      <c r="BD190" s="44"/>
      <c r="BE190" s="44"/>
      <c r="BF190" s="44"/>
      <c r="BG190" s="45"/>
      <c r="BH190" s="45"/>
      <c r="BI190" s="45"/>
      <c r="BJ190" s="45"/>
    </row>
    <row r="191" spans="1:62" s="43" customFormat="1" ht="18" hidden="1" customHeight="1" thickBot="1" x14ac:dyDescent="0.3">
      <c r="A191" s="120"/>
      <c r="B191" s="811">
        <v>98</v>
      </c>
      <c r="C191" s="667"/>
      <c r="D191" s="667"/>
      <c r="E191" s="667"/>
      <c r="F191" s="668"/>
      <c r="G191" s="616" t="s">
        <v>660</v>
      </c>
      <c r="H191" s="387"/>
      <c r="I191" s="387"/>
      <c r="J191" s="387"/>
      <c r="K191" s="387"/>
      <c r="L191" s="388"/>
      <c r="M191" s="616" t="s">
        <v>661</v>
      </c>
      <c r="N191" s="387"/>
      <c r="O191" s="387"/>
      <c r="P191" s="388"/>
      <c r="Q191" s="616"/>
      <c r="R191" s="387"/>
      <c r="S191" s="387"/>
      <c r="T191" s="387"/>
      <c r="U191" s="387"/>
      <c r="V191" s="388"/>
      <c r="W191" s="616"/>
      <c r="X191" s="387"/>
      <c r="Y191" s="388"/>
      <c r="Z191" s="616">
        <v>0</v>
      </c>
      <c r="AA191" s="387"/>
      <c r="AB191" s="388"/>
      <c r="AC191" s="616">
        <v>75</v>
      </c>
      <c r="AD191" s="387"/>
      <c r="AE191" s="388"/>
      <c r="AF191" s="616"/>
      <c r="AG191" s="387"/>
      <c r="AH191" s="388"/>
      <c r="AI191" s="587"/>
      <c r="AJ191" s="587"/>
      <c r="AK191" s="587"/>
      <c r="AL191" s="587"/>
      <c r="AM191" s="587"/>
      <c r="AN191" s="587"/>
      <c r="AO191" s="587"/>
      <c r="AP191" s="810">
        <v>10</v>
      </c>
      <c r="AQ191" s="810"/>
      <c r="AR191" s="810"/>
      <c r="AS191" s="587"/>
      <c r="AT191" s="587"/>
      <c r="AU191" s="587"/>
      <c r="AV191" s="587"/>
      <c r="AW191" s="580"/>
      <c r="AX191" s="580"/>
      <c r="AY191" s="580"/>
      <c r="AZ191" s="580"/>
      <c r="BA191" s="100"/>
      <c r="BB191" s="44"/>
      <c r="BC191" s="44"/>
      <c r="BD191" s="44"/>
      <c r="BE191" s="44"/>
      <c r="BF191" s="44"/>
      <c r="BG191" s="45"/>
      <c r="BH191" s="45"/>
      <c r="BI191" s="45"/>
      <c r="BJ191" s="45"/>
    </row>
    <row r="192" spans="1:62" s="43" customFormat="1" ht="18" hidden="1" customHeight="1" thickBot="1" x14ac:dyDescent="0.3">
      <c r="A192" s="120"/>
      <c r="B192" s="843">
        <v>98</v>
      </c>
      <c r="C192" s="613"/>
      <c r="D192" s="613"/>
      <c r="E192" s="613"/>
      <c r="F192" s="620"/>
      <c r="G192" s="616" t="s">
        <v>649</v>
      </c>
      <c r="H192" s="387"/>
      <c r="I192" s="387"/>
      <c r="J192" s="387"/>
      <c r="K192" s="387"/>
      <c r="L192" s="388"/>
      <c r="M192" s="616" t="s">
        <v>647</v>
      </c>
      <c r="N192" s="387"/>
      <c r="O192" s="387"/>
      <c r="P192" s="388"/>
      <c r="Q192" s="616"/>
      <c r="R192" s="387"/>
      <c r="S192" s="387"/>
      <c r="T192" s="387"/>
      <c r="U192" s="387"/>
      <c r="V192" s="388"/>
      <c r="W192" s="616"/>
      <c r="X192" s="387"/>
      <c r="Y192" s="388"/>
      <c r="Z192" s="616">
        <v>0</v>
      </c>
      <c r="AA192" s="387"/>
      <c r="AB192" s="388"/>
      <c r="AC192" s="616">
        <v>112</v>
      </c>
      <c r="AD192" s="387"/>
      <c r="AE192" s="388"/>
      <c r="AF192" s="616"/>
      <c r="AG192" s="387"/>
      <c r="AH192" s="388"/>
      <c r="AI192" s="587"/>
      <c r="AJ192" s="587"/>
      <c r="AK192" s="587"/>
      <c r="AL192" s="587"/>
      <c r="AM192" s="587"/>
      <c r="AN192" s="587"/>
      <c r="AO192" s="587"/>
      <c r="AP192" s="810">
        <v>9</v>
      </c>
      <c r="AQ192" s="810"/>
      <c r="AR192" s="810"/>
      <c r="AS192" s="587"/>
      <c r="AT192" s="587"/>
      <c r="AU192" s="587"/>
      <c r="AV192" s="587"/>
      <c r="AW192" s="580"/>
      <c r="AX192" s="580"/>
      <c r="AY192" s="580"/>
      <c r="AZ192" s="580"/>
      <c r="BA192" s="100"/>
      <c r="BB192" s="44"/>
      <c r="BC192" s="44"/>
      <c r="BD192" s="44"/>
      <c r="BE192" s="44"/>
      <c r="BF192" s="44"/>
      <c r="BG192" s="45"/>
      <c r="BH192" s="45"/>
      <c r="BI192" s="45"/>
      <c r="BJ192" s="45"/>
    </row>
    <row r="193" spans="1:62" s="43" customFormat="1" ht="18" hidden="1" customHeight="1" thickBot="1" x14ac:dyDescent="0.3">
      <c r="A193" s="99"/>
      <c r="B193" s="840" t="s">
        <v>114</v>
      </c>
      <c r="C193" s="840"/>
      <c r="D193" s="840"/>
      <c r="E193" s="840"/>
      <c r="F193" s="841"/>
      <c r="G193" s="381" t="s">
        <v>30</v>
      </c>
      <c r="H193" s="673"/>
      <c r="I193" s="673"/>
      <c r="J193" s="673"/>
      <c r="K193" s="673"/>
      <c r="L193" s="673"/>
      <c r="M193" s="672" t="s">
        <v>30</v>
      </c>
      <c r="N193" s="673"/>
      <c r="O193" s="673"/>
      <c r="P193" s="382"/>
      <c r="Q193" s="673" t="s">
        <v>30</v>
      </c>
      <c r="R193" s="673"/>
      <c r="S193" s="673"/>
      <c r="T193" s="673"/>
      <c r="U193" s="673"/>
      <c r="V193" s="382"/>
      <c r="W193" s="672" t="s">
        <v>30</v>
      </c>
      <c r="X193" s="673"/>
      <c r="Y193" s="382"/>
      <c r="Z193" s="672" t="s">
        <v>30</v>
      </c>
      <c r="AA193" s="673"/>
      <c r="AB193" s="382"/>
      <c r="AC193" s="672" t="s">
        <v>30</v>
      </c>
      <c r="AD193" s="673"/>
      <c r="AE193" s="382"/>
      <c r="AF193" s="672" t="s">
        <v>30</v>
      </c>
      <c r="AG193" s="673"/>
      <c r="AH193" s="382"/>
      <c r="AI193" s="672" t="s">
        <v>30</v>
      </c>
      <c r="AJ193" s="673"/>
      <c r="AK193" s="673"/>
      <c r="AL193" s="382"/>
      <c r="AM193" s="672" t="s">
        <v>30</v>
      </c>
      <c r="AN193" s="673"/>
      <c r="AO193" s="382"/>
      <c r="AP193" s="672" t="s">
        <v>30</v>
      </c>
      <c r="AQ193" s="673"/>
      <c r="AR193" s="382"/>
      <c r="AS193" s="672" t="s">
        <v>30</v>
      </c>
      <c r="AT193" s="673"/>
      <c r="AU193" s="673"/>
      <c r="AV193" s="382"/>
      <c r="AW193" s="612">
        <f>AW186</f>
        <v>58000</v>
      </c>
      <c r="AX193" s="613"/>
      <c r="AY193" s="613"/>
      <c r="AZ193" s="621"/>
      <c r="BA193" s="100"/>
      <c r="BB193" s="44"/>
      <c r="BC193" s="44"/>
      <c r="BD193" s="44"/>
      <c r="BE193" s="44"/>
      <c r="BF193" s="44"/>
      <c r="BG193" s="45"/>
      <c r="BH193" s="45"/>
      <c r="BI193" s="45"/>
      <c r="BJ193" s="45"/>
    </row>
    <row r="194" spans="1:62" hidden="1" x14ac:dyDescent="0.25"/>
    <row r="195" spans="1:62" s="43" customFormat="1" ht="30" hidden="1" customHeight="1" x14ac:dyDescent="0.25">
      <c r="A195" s="99"/>
      <c r="B195" s="401" t="s">
        <v>149</v>
      </c>
      <c r="C195" s="401"/>
      <c r="D195" s="401"/>
      <c r="E195" s="401"/>
      <c r="F195" s="402"/>
      <c r="G195" s="400" t="s">
        <v>156</v>
      </c>
      <c r="H195" s="401"/>
      <c r="I195" s="401"/>
      <c r="J195" s="402"/>
      <c r="K195" s="456" t="s">
        <v>157</v>
      </c>
      <c r="L195" s="456"/>
      <c r="M195" s="456"/>
      <c r="N195" s="456"/>
      <c r="O195" s="456" t="s">
        <v>131</v>
      </c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6"/>
      <c r="AC195" s="456"/>
      <c r="AD195" s="456"/>
      <c r="AE195" s="456"/>
      <c r="AF195" s="456"/>
      <c r="AG195" s="456"/>
      <c r="AH195" s="456"/>
      <c r="AI195" s="456"/>
      <c r="AJ195" s="456"/>
      <c r="AK195" s="456"/>
      <c r="AL195" s="456"/>
      <c r="AM195" s="456"/>
      <c r="AN195" s="456"/>
      <c r="AO195" s="456"/>
      <c r="AP195" s="456" t="s">
        <v>158</v>
      </c>
      <c r="AQ195" s="456"/>
      <c r="AR195" s="456"/>
      <c r="AS195" s="456"/>
      <c r="AT195" s="456"/>
      <c r="AU195" s="456"/>
      <c r="AV195" s="456"/>
      <c r="AW195" s="400" t="s">
        <v>344</v>
      </c>
      <c r="AX195" s="401"/>
      <c r="AY195" s="401"/>
      <c r="AZ195" s="401"/>
      <c r="BA195" s="148"/>
      <c r="BB195" s="49"/>
      <c r="BC195" s="49"/>
      <c r="BD195" s="49"/>
      <c r="BE195" s="49"/>
      <c r="BF195" s="49"/>
      <c r="BG195" s="45"/>
      <c r="BH195" s="45"/>
      <c r="BI195" s="45"/>
      <c r="BJ195" s="45"/>
    </row>
    <row r="196" spans="1:62" s="43" customFormat="1" ht="33.75" hidden="1" customHeight="1" x14ac:dyDescent="0.25">
      <c r="A196" s="99"/>
      <c r="B196" s="453"/>
      <c r="C196" s="453"/>
      <c r="D196" s="453"/>
      <c r="E196" s="453"/>
      <c r="F196" s="454"/>
      <c r="G196" s="455"/>
      <c r="H196" s="453"/>
      <c r="I196" s="453"/>
      <c r="J196" s="454"/>
      <c r="K196" s="456"/>
      <c r="L196" s="456"/>
      <c r="M196" s="456"/>
      <c r="N196" s="456"/>
      <c r="O196" s="456" t="s">
        <v>159</v>
      </c>
      <c r="P196" s="456"/>
      <c r="Q196" s="456"/>
      <c r="R196" s="456"/>
      <c r="S196" s="456"/>
      <c r="T196" s="456"/>
      <c r="U196" s="456"/>
      <c r="V196" s="456" t="s">
        <v>203</v>
      </c>
      <c r="W196" s="456"/>
      <c r="X196" s="456"/>
      <c r="Y196" s="456"/>
      <c r="Z196" s="456"/>
      <c r="AA196" s="456"/>
      <c r="AB196" s="456"/>
      <c r="AC196" s="456"/>
      <c r="AD196" s="456"/>
      <c r="AE196" s="456"/>
      <c r="AF196" s="456"/>
      <c r="AG196" s="456"/>
      <c r="AH196" s="456"/>
      <c r="AI196" s="456" t="s">
        <v>204</v>
      </c>
      <c r="AJ196" s="456"/>
      <c r="AK196" s="456"/>
      <c r="AL196" s="456"/>
      <c r="AM196" s="456"/>
      <c r="AN196" s="456"/>
      <c r="AO196" s="456"/>
      <c r="AP196" s="456"/>
      <c r="AQ196" s="456"/>
      <c r="AR196" s="456"/>
      <c r="AS196" s="456"/>
      <c r="AT196" s="456"/>
      <c r="AU196" s="456"/>
      <c r="AV196" s="456"/>
      <c r="AW196" s="455"/>
      <c r="AX196" s="453"/>
      <c r="AY196" s="453"/>
      <c r="AZ196" s="453"/>
      <c r="BA196" s="148"/>
      <c r="BB196" s="49"/>
      <c r="BC196" s="49"/>
      <c r="BD196" s="49"/>
      <c r="BE196" s="49"/>
      <c r="BF196" s="49"/>
      <c r="BG196" s="45"/>
      <c r="BH196" s="45"/>
      <c r="BI196" s="45"/>
      <c r="BJ196" s="45"/>
    </row>
    <row r="197" spans="1:62" s="43" customFormat="1" ht="50.1" hidden="1" customHeight="1" x14ac:dyDescent="0.25">
      <c r="A197" s="99"/>
      <c r="B197" s="404"/>
      <c r="C197" s="404"/>
      <c r="D197" s="404"/>
      <c r="E197" s="404"/>
      <c r="F197" s="406"/>
      <c r="G197" s="405"/>
      <c r="H197" s="404"/>
      <c r="I197" s="404"/>
      <c r="J197" s="406"/>
      <c r="K197" s="456"/>
      <c r="L197" s="456"/>
      <c r="M197" s="456"/>
      <c r="N197" s="456"/>
      <c r="O197" s="383" t="s">
        <v>334</v>
      </c>
      <c r="P197" s="384"/>
      <c r="Q197" s="385"/>
      <c r="R197" s="456" t="s">
        <v>329</v>
      </c>
      <c r="S197" s="456"/>
      <c r="T197" s="456"/>
      <c r="U197" s="456"/>
      <c r="V197" s="383" t="s">
        <v>334</v>
      </c>
      <c r="W197" s="384"/>
      <c r="X197" s="385"/>
      <c r="Y197" s="456" t="s">
        <v>160</v>
      </c>
      <c r="Z197" s="456"/>
      <c r="AA197" s="456"/>
      <c r="AB197" s="456"/>
      <c r="AC197" s="456"/>
      <c r="AD197" s="456"/>
      <c r="AE197" s="456" t="s">
        <v>329</v>
      </c>
      <c r="AF197" s="456"/>
      <c r="AG197" s="456"/>
      <c r="AH197" s="456"/>
      <c r="AI197" s="383" t="s">
        <v>334</v>
      </c>
      <c r="AJ197" s="384"/>
      <c r="AK197" s="385"/>
      <c r="AL197" s="456" t="s">
        <v>329</v>
      </c>
      <c r="AM197" s="456"/>
      <c r="AN197" s="456"/>
      <c r="AO197" s="456"/>
      <c r="AP197" s="383" t="s">
        <v>334</v>
      </c>
      <c r="AQ197" s="384"/>
      <c r="AR197" s="385"/>
      <c r="AS197" s="383" t="s">
        <v>329</v>
      </c>
      <c r="AT197" s="384"/>
      <c r="AU197" s="384"/>
      <c r="AV197" s="385"/>
      <c r="AW197" s="405"/>
      <c r="AX197" s="404"/>
      <c r="AY197" s="404"/>
      <c r="AZ197" s="404"/>
      <c r="BA197" s="148"/>
      <c r="BB197" s="49"/>
      <c r="BC197" s="49"/>
      <c r="BD197" s="49"/>
      <c r="BE197" s="49"/>
      <c r="BF197" s="49"/>
      <c r="BG197" s="45"/>
      <c r="BH197" s="45"/>
      <c r="BI197" s="45"/>
      <c r="BJ197" s="45"/>
    </row>
    <row r="198" spans="1:62" s="58" customFormat="1" ht="13.5" hidden="1" thickBot="1" x14ac:dyDescent="0.3">
      <c r="A198" s="161"/>
      <c r="B198" s="940">
        <v>1</v>
      </c>
      <c r="C198" s="940"/>
      <c r="D198" s="940"/>
      <c r="E198" s="940"/>
      <c r="F198" s="941"/>
      <c r="G198" s="938">
        <v>14</v>
      </c>
      <c r="H198" s="938"/>
      <c r="I198" s="938"/>
      <c r="J198" s="938"/>
      <c r="K198" s="938">
        <v>15</v>
      </c>
      <c r="L198" s="938"/>
      <c r="M198" s="938"/>
      <c r="N198" s="938"/>
      <c r="O198" s="938">
        <v>16</v>
      </c>
      <c r="P198" s="938"/>
      <c r="Q198" s="938"/>
      <c r="R198" s="938">
        <v>17</v>
      </c>
      <c r="S198" s="938"/>
      <c r="T198" s="938"/>
      <c r="U198" s="938"/>
      <c r="V198" s="938">
        <v>18</v>
      </c>
      <c r="W198" s="938"/>
      <c r="X198" s="938"/>
      <c r="Y198" s="938">
        <v>19</v>
      </c>
      <c r="Z198" s="938"/>
      <c r="AA198" s="938"/>
      <c r="AB198" s="938"/>
      <c r="AC198" s="938"/>
      <c r="AD198" s="938"/>
      <c r="AE198" s="938">
        <v>20</v>
      </c>
      <c r="AF198" s="938"/>
      <c r="AG198" s="938"/>
      <c r="AH198" s="938"/>
      <c r="AI198" s="938">
        <v>21</v>
      </c>
      <c r="AJ198" s="938"/>
      <c r="AK198" s="938"/>
      <c r="AL198" s="938">
        <v>22</v>
      </c>
      <c r="AM198" s="938"/>
      <c r="AN198" s="938"/>
      <c r="AO198" s="938"/>
      <c r="AP198" s="938">
        <v>23</v>
      </c>
      <c r="AQ198" s="938"/>
      <c r="AR198" s="938"/>
      <c r="AS198" s="939">
        <v>24</v>
      </c>
      <c r="AT198" s="940"/>
      <c r="AU198" s="940"/>
      <c r="AV198" s="941"/>
      <c r="AW198" s="939">
        <v>25</v>
      </c>
      <c r="AX198" s="940"/>
      <c r="AY198" s="940"/>
      <c r="AZ198" s="940"/>
      <c r="BA198" s="161" t="s">
        <v>26</v>
      </c>
      <c r="BB198" s="55"/>
      <c r="BC198" s="55"/>
      <c r="BD198" s="55"/>
      <c r="BE198" s="55"/>
      <c r="BF198" s="55"/>
      <c r="BG198" s="55"/>
      <c r="BH198" s="55"/>
      <c r="BI198" s="55"/>
      <c r="BJ198" s="55"/>
    </row>
    <row r="199" spans="1:62" s="43" customFormat="1" ht="18" hidden="1" customHeight="1" x14ac:dyDescent="0.25">
      <c r="A199" s="168"/>
      <c r="B199" s="667"/>
      <c r="C199" s="667"/>
      <c r="D199" s="667"/>
      <c r="E199" s="667"/>
      <c r="F199" s="667"/>
      <c r="G199" s="810"/>
      <c r="H199" s="810"/>
      <c r="I199" s="810"/>
      <c r="J199" s="810"/>
      <c r="K199" s="810"/>
      <c r="L199" s="810"/>
      <c r="M199" s="810"/>
      <c r="N199" s="810"/>
      <c r="O199" s="810"/>
      <c r="P199" s="810"/>
      <c r="Q199" s="810"/>
      <c r="R199" s="810"/>
      <c r="S199" s="810"/>
      <c r="T199" s="810"/>
      <c r="U199" s="810"/>
      <c r="V199" s="810"/>
      <c r="W199" s="810"/>
      <c r="X199" s="810"/>
      <c r="Y199" s="810"/>
      <c r="Z199" s="810"/>
      <c r="AA199" s="810"/>
      <c r="AB199" s="810"/>
      <c r="AC199" s="810"/>
      <c r="AD199" s="810"/>
      <c r="AE199" s="810"/>
      <c r="AF199" s="810"/>
      <c r="AG199" s="810"/>
      <c r="AH199" s="810"/>
      <c r="AI199" s="810"/>
      <c r="AJ199" s="810"/>
      <c r="AK199" s="810"/>
      <c r="AL199" s="810"/>
      <c r="AM199" s="810"/>
      <c r="AN199" s="810"/>
      <c r="AO199" s="810"/>
      <c r="AP199" s="810"/>
      <c r="AQ199" s="810"/>
      <c r="AR199" s="810"/>
      <c r="AS199" s="810"/>
      <c r="AT199" s="810"/>
      <c r="AU199" s="810"/>
      <c r="AV199" s="810"/>
      <c r="AW199" s="580"/>
      <c r="AX199" s="580"/>
      <c r="AY199" s="580"/>
      <c r="AZ199" s="937"/>
      <c r="BA199" s="100"/>
      <c r="BB199" s="44"/>
      <c r="BC199" s="44"/>
      <c r="BD199" s="44"/>
      <c r="BE199" s="44"/>
      <c r="BF199" s="44"/>
      <c r="BG199" s="45"/>
      <c r="BH199" s="45"/>
      <c r="BI199" s="45"/>
      <c r="BJ199" s="45"/>
    </row>
    <row r="200" spans="1:62" s="43" customFormat="1" ht="18" hidden="1" customHeight="1" x14ac:dyDescent="0.25">
      <c r="A200" s="168"/>
      <c r="B200" s="387"/>
      <c r="C200" s="387"/>
      <c r="D200" s="387"/>
      <c r="E200" s="387"/>
      <c r="F200" s="3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  <c r="AA200" s="587"/>
      <c r="AB200" s="587"/>
      <c r="AC200" s="587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  <c r="AP200" s="587"/>
      <c r="AQ200" s="587"/>
      <c r="AR200" s="587"/>
      <c r="AS200" s="587"/>
      <c r="AT200" s="587"/>
      <c r="AU200" s="587"/>
      <c r="AV200" s="587"/>
      <c r="AW200" s="587"/>
      <c r="AX200" s="587"/>
      <c r="AY200" s="587"/>
      <c r="AZ200" s="936"/>
      <c r="BA200" s="100"/>
      <c r="BB200" s="44"/>
      <c r="BC200" s="44"/>
      <c r="BD200" s="44"/>
      <c r="BE200" s="44"/>
      <c r="BF200" s="44"/>
      <c r="BG200" s="45"/>
      <c r="BH200" s="45"/>
      <c r="BI200" s="45"/>
      <c r="BJ200" s="45"/>
    </row>
    <row r="201" spans="1:62" s="43" customFormat="1" ht="18" hidden="1" customHeight="1" thickBot="1" x14ac:dyDescent="0.3">
      <c r="A201" s="168"/>
      <c r="B201" s="613"/>
      <c r="C201" s="613"/>
      <c r="D201" s="613"/>
      <c r="E201" s="613"/>
      <c r="F201" s="613"/>
      <c r="G201" s="587"/>
      <c r="H201" s="587"/>
      <c r="I201" s="587"/>
      <c r="J201" s="587"/>
      <c r="K201" s="587"/>
      <c r="L201" s="587"/>
      <c r="M201" s="587"/>
      <c r="N201" s="587"/>
      <c r="O201" s="587"/>
      <c r="P201" s="587"/>
      <c r="Q201" s="587"/>
      <c r="R201" s="587"/>
      <c r="S201" s="587"/>
      <c r="T201" s="587"/>
      <c r="U201" s="587"/>
      <c r="V201" s="587"/>
      <c r="W201" s="587"/>
      <c r="X201" s="587"/>
      <c r="Y201" s="587"/>
      <c r="Z201" s="587"/>
      <c r="AA201" s="587"/>
      <c r="AB201" s="587"/>
      <c r="AC201" s="587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  <c r="AP201" s="587"/>
      <c r="AQ201" s="587"/>
      <c r="AR201" s="587"/>
      <c r="AS201" s="587" t="s">
        <v>26</v>
      </c>
      <c r="AT201" s="587"/>
      <c r="AU201" s="587"/>
      <c r="AV201" s="587"/>
      <c r="AW201" s="587"/>
      <c r="AX201" s="587"/>
      <c r="AY201" s="587"/>
      <c r="AZ201" s="936"/>
      <c r="BA201" s="100"/>
      <c r="BB201" s="44"/>
      <c r="BC201" s="44"/>
      <c r="BD201" s="44"/>
      <c r="BE201" s="44"/>
      <c r="BF201" s="44"/>
      <c r="BG201" s="45"/>
      <c r="BH201" s="45"/>
      <c r="BI201" s="45"/>
      <c r="BJ201" s="45"/>
    </row>
    <row r="202" spans="1:62" s="43" customFormat="1" ht="18" hidden="1" customHeight="1" thickBot="1" x14ac:dyDescent="0.3">
      <c r="A202" s="99"/>
      <c r="B202" s="840" t="s">
        <v>114</v>
      </c>
      <c r="C202" s="840"/>
      <c r="D202" s="840"/>
      <c r="E202" s="840"/>
      <c r="F202" s="841"/>
      <c r="G202" s="382" t="s">
        <v>30</v>
      </c>
      <c r="H202" s="623"/>
      <c r="I202" s="623"/>
      <c r="J202" s="623"/>
      <c r="K202" s="623" t="s">
        <v>30</v>
      </c>
      <c r="L202" s="623"/>
      <c r="M202" s="623"/>
      <c r="N202" s="623"/>
      <c r="O202" s="623" t="s">
        <v>30</v>
      </c>
      <c r="P202" s="623"/>
      <c r="Q202" s="623"/>
      <c r="R202" s="573"/>
      <c r="S202" s="573"/>
      <c r="T202" s="573"/>
      <c r="U202" s="573"/>
      <c r="V202" s="623" t="s">
        <v>30</v>
      </c>
      <c r="W202" s="623"/>
      <c r="X202" s="623"/>
      <c r="Y202" s="623" t="s">
        <v>30</v>
      </c>
      <c r="Z202" s="623"/>
      <c r="AA202" s="623"/>
      <c r="AB202" s="623"/>
      <c r="AC202" s="623"/>
      <c r="AD202" s="623"/>
      <c r="AE202" s="573"/>
      <c r="AF202" s="573"/>
      <c r="AG202" s="573"/>
      <c r="AH202" s="573"/>
      <c r="AI202" s="623" t="s">
        <v>30</v>
      </c>
      <c r="AJ202" s="623"/>
      <c r="AK202" s="623"/>
      <c r="AL202" s="573"/>
      <c r="AM202" s="573"/>
      <c r="AN202" s="573"/>
      <c r="AO202" s="573"/>
      <c r="AP202" s="623" t="s">
        <v>30</v>
      </c>
      <c r="AQ202" s="623"/>
      <c r="AR202" s="623"/>
      <c r="AS202" s="612"/>
      <c r="AT202" s="613"/>
      <c r="AU202" s="613"/>
      <c r="AV202" s="620"/>
      <c r="AW202" s="612"/>
      <c r="AX202" s="613"/>
      <c r="AY202" s="613"/>
      <c r="AZ202" s="621"/>
      <c r="BA202" s="100"/>
      <c r="BB202" s="44"/>
      <c r="BC202" s="44"/>
      <c r="BD202" s="44"/>
      <c r="BE202" s="44"/>
      <c r="BF202" s="44"/>
      <c r="BG202" s="45"/>
      <c r="BH202" s="45"/>
      <c r="BI202" s="45"/>
      <c r="BJ202" s="45"/>
    </row>
    <row r="203" spans="1:62" s="43" customFormat="1" ht="15" hidden="1" customHeight="1" x14ac:dyDescent="0.25">
      <c r="A203" s="9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8"/>
      <c r="T203" s="108"/>
      <c r="U203" s="251"/>
      <c r="V203" s="251"/>
      <c r="W203" s="251"/>
      <c r="X203" s="251"/>
      <c r="Y203" s="251"/>
      <c r="Z203" s="251"/>
      <c r="AA203" s="251"/>
      <c r="AB203" s="251"/>
      <c r="AC203" s="110"/>
      <c r="AD203" s="110"/>
      <c r="AE203" s="110"/>
      <c r="AF203" s="110"/>
      <c r="AG203" s="110"/>
      <c r="AH203" s="110"/>
      <c r="AI203" s="110"/>
      <c r="AJ203" s="110"/>
      <c r="AK203" s="319"/>
      <c r="AL203" s="319"/>
      <c r="AM203" s="319"/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19"/>
      <c r="AX203" s="319"/>
      <c r="AY203" s="319"/>
      <c r="AZ203" s="319"/>
      <c r="BA203" s="98"/>
    </row>
    <row r="204" spans="1:62" s="43" customFormat="1" ht="15" hidden="1" customHeight="1" x14ac:dyDescent="0.25">
      <c r="A204" s="9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8"/>
      <c r="T204" s="108"/>
      <c r="U204" s="251"/>
      <c r="V204" s="251"/>
      <c r="W204" s="251"/>
      <c r="X204" s="251"/>
      <c r="Y204" s="251"/>
      <c r="Z204" s="251"/>
      <c r="AA204" s="251"/>
      <c r="AB204" s="251"/>
      <c r="AC204" s="110"/>
      <c r="AD204" s="110"/>
      <c r="AE204" s="110"/>
      <c r="AF204" s="110"/>
      <c r="AG204" s="110"/>
      <c r="AH204" s="110"/>
      <c r="AI204" s="110"/>
      <c r="AJ204" s="110"/>
      <c r="AK204" s="319"/>
      <c r="AL204" s="319"/>
      <c r="AM204" s="319"/>
      <c r="AN204" s="319"/>
      <c r="AO204" s="319"/>
      <c r="AP204" s="319"/>
      <c r="AQ204" s="319"/>
      <c r="AR204" s="319"/>
      <c r="AS204" s="319"/>
      <c r="AT204" s="319"/>
      <c r="AU204" s="319"/>
      <c r="AV204" s="319"/>
      <c r="AW204" s="319"/>
      <c r="AX204" s="319"/>
      <c r="AY204" s="319"/>
      <c r="AZ204" s="319"/>
      <c r="BA204" s="98"/>
    </row>
    <row r="205" spans="1:62" s="43" customFormat="1" ht="18" hidden="1" customHeight="1" x14ac:dyDescent="0.25">
      <c r="A205" s="98"/>
      <c r="B205" s="618" t="s">
        <v>536</v>
      </c>
      <c r="C205" s="618"/>
      <c r="D205" s="618"/>
      <c r="E205" s="618"/>
      <c r="F205" s="618"/>
      <c r="G205" s="618"/>
      <c r="H205" s="618"/>
      <c r="I205" s="618"/>
      <c r="J205" s="618"/>
      <c r="K205" s="618"/>
      <c r="L205" s="618"/>
      <c r="M205" s="618"/>
      <c r="N205" s="618"/>
      <c r="O205" s="618"/>
      <c r="P205" s="618"/>
      <c r="Q205" s="618"/>
      <c r="R205" s="618"/>
      <c r="S205" s="618"/>
      <c r="T205" s="618"/>
      <c r="U205" s="618"/>
      <c r="V205" s="618"/>
      <c r="W205" s="618"/>
      <c r="X205" s="618"/>
      <c r="Y205" s="618"/>
      <c r="Z205" s="618"/>
      <c r="AA205" s="618"/>
      <c r="AB205" s="618"/>
      <c r="AC205" s="618"/>
      <c r="AD205" s="618"/>
      <c r="AE205" s="618"/>
      <c r="AF205" s="618"/>
      <c r="AG205" s="618"/>
      <c r="AH205" s="618"/>
      <c r="AI205" s="618"/>
      <c r="AJ205" s="618"/>
      <c r="AK205" s="618"/>
      <c r="AL205" s="618"/>
      <c r="AM205" s="618"/>
      <c r="AN205" s="618"/>
      <c r="AO205" s="618"/>
      <c r="AP205" s="618"/>
      <c r="AQ205" s="618"/>
      <c r="AR205" s="618"/>
      <c r="AS205" s="618"/>
      <c r="AT205" s="618"/>
      <c r="AU205" s="618"/>
      <c r="AV205" s="618"/>
      <c r="AW205" s="618"/>
      <c r="AX205" s="618"/>
      <c r="AY205" s="618"/>
      <c r="AZ205" s="618"/>
      <c r="BA205" s="98"/>
    </row>
    <row r="206" spans="1:62" s="43" customFormat="1" ht="8.1" hidden="1" customHeight="1" x14ac:dyDescent="0.25">
      <c r="A206" s="99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</row>
    <row r="207" spans="1:62" s="43" customFormat="1" ht="24.95" hidden="1" customHeight="1" x14ac:dyDescent="0.25">
      <c r="A207" s="98"/>
      <c r="B207" s="401" t="s">
        <v>118</v>
      </c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2"/>
      <c r="Z207" s="400" t="s">
        <v>72</v>
      </c>
      <c r="AA207" s="401"/>
      <c r="AB207" s="402"/>
      <c r="AC207" s="383" t="s">
        <v>5</v>
      </c>
      <c r="AD207" s="384"/>
      <c r="AE207" s="384"/>
      <c r="AF207" s="384"/>
      <c r="AG207" s="384"/>
      <c r="AH207" s="384"/>
      <c r="AI207" s="384"/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4"/>
      <c r="AZ207" s="384"/>
      <c r="BA207" s="98"/>
    </row>
    <row r="208" spans="1:62" s="43" customFormat="1" ht="24.95" hidden="1" customHeight="1" x14ac:dyDescent="0.25">
      <c r="A208" s="98"/>
      <c r="B208" s="453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4"/>
      <c r="Z208" s="455"/>
      <c r="AA208" s="453"/>
      <c r="AB208" s="454"/>
      <c r="AC208" s="400" t="s">
        <v>413</v>
      </c>
      <c r="AD208" s="401"/>
      <c r="AE208" s="401"/>
      <c r="AF208" s="401"/>
      <c r="AG208" s="401"/>
      <c r="AH208" s="401"/>
      <c r="AI208" s="401"/>
      <c r="AJ208" s="402"/>
      <c r="AK208" s="456" t="s">
        <v>8</v>
      </c>
      <c r="AL208" s="456"/>
      <c r="AM208" s="456"/>
      <c r="AN208" s="456"/>
      <c r="AO208" s="456"/>
      <c r="AP208" s="456"/>
      <c r="AQ208" s="456"/>
      <c r="AR208" s="456"/>
      <c r="AS208" s="401" t="s">
        <v>74</v>
      </c>
      <c r="AT208" s="401"/>
      <c r="AU208" s="401"/>
      <c r="AV208" s="401"/>
      <c r="AW208" s="401"/>
      <c r="AX208" s="401"/>
      <c r="AY208" s="401"/>
      <c r="AZ208" s="401"/>
      <c r="BA208" s="98"/>
    </row>
    <row r="209" spans="1:53" s="43" customFormat="1" ht="24.95" hidden="1" customHeight="1" x14ac:dyDescent="0.25">
      <c r="A209" s="98"/>
      <c r="B209" s="404"/>
      <c r="C209" s="404"/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6"/>
      <c r="Z209" s="405"/>
      <c r="AA209" s="404"/>
      <c r="AB209" s="406"/>
      <c r="AC209" s="405"/>
      <c r="AD209" s="404"/>
      <c r="AE209" s="404"/>
      <c r="AF209" s="404"/>
      <c r="AG209" s="404"/>
      <c r="AH209" s="404"/>
      <c r="AI209" s="404"/>
      <c r="AJ209" s="406"/>
      <c r="AK209" s="456"/>
      <c r="AL209" s="456"/>
      <c r="AM209" s="456"/>
      <c r="AN209" s="456"/>
      <c r="AO209" s="456"/>
      <c r="AP209" s="456"/>
      <c r="AQ209" s="456"/>
      <c r="AR209" s="456"/>
      <c r="AS209" s="404"/>
      <c r="AT209" s="404"/>
      <c r="AU209" s="404"/>
      <c r="AV209" s="404"/>
      <c r="AW209" s="404"/>
      <c r="AX209" s="404"/>
      <c r="AY209" s="404"/>
      <c r="AZ209" s="404"/>
      <c r="BA209" s="98"/>
    </row>
    <row r="210" spans="1:53" s="58" customFormat="1" ht="15" hidden="1" customHeight="1" thickBot="1" x14ac:dyDescent="0.3">
      <c r="A210" s="159"/>
      <c r="B210" s="933">
        <v>1</v>
      </c>
      <c r="C210" s="933"/>
      <c r="D210" s="933"/>
      <c r="E210" s="933"/>
      <c r="F210" s="933"/>
      <c r="G210" s="933"/>
      <c r="H210" s="933"/>
      <c r="I210" s="933"/>
      <c r="J210" s="933"/>
      <c r="K210" s="933"/>
      <c r="L210" s="933"/>
      <c r="M210" s="933"/>
      <c r="N210" s="933"/>
      <c r="O210" s="933"/>
      <c r="P210" s="933"/>
      <c r="Q210" s="933"/>
      <c r="R210" s="933"/>
      <c r="S210" s="933"/>
      <c r="T210" s="933"/>
      <c r="U210" s="933"/>
      <c r="V210" s="933"/>
      <c r="W210" s="933"/>
      <c r="X210" s="933"/>
      <c r="Y210" s="934"/>
      <c r="Z210" s="935" t="s">
        <v>75</v>
      </c>
      <c r="AA210" s="933"/>
      <c r="AB210" s="934"/>
      <c r="AC210" s="935" t="s">
        <v>9</v>
      </c>
      <c r="AD210" s="933"/>
      <c r="AE210" s="933"/>
      <c r="AF210" s="933"/>
      <c r="AG210" s="933"/>
      <c r="AH210" s="933"/>
      <c r="AI210" s="933"/>
      <c r="AJ210" s="934"/>
      <c r="AK210" s="935" t="s">
        <v>10</v>
      </c>
      <c r="AL210" s="933"/>
      <c r="AM210" s="933"/>
      <c r="AN210" s="933"/>
      <c r="AO210" s="933"/>
      <c r="AP210" s="933"/>
      <c r="AQ210" s="933"/>
      <c r="AR210" s="934"/>
      <c r="AS210" s="935" t="s">
        <v>11</v>
      </c>
      <c r="AT210" s="933"/>
      <c r="AU210" s="933"/>
      <c r="AV210" s="933"/>
      <c r="AW210" s="933"/>
      <c r="AX210" s="933"/>
      <c r="AY210" s="933"/>
      <c r="AZ210" s="933"/>
      <c r="BA210" s="161"/>
    </row>
    <row r="211" spans="1:53" s="42" customFormat="1" ht="18" hidden="1" customHeight="1" x14ac:dyDescent="0.25">
      <c r="A211" s="96"/>
      <c r="B211" s="921"/>
      <c r="C211" s="922"/>
      <c r="D211" s="922"/>
      <c r="E211" s="922"/>
      <c r="F211" s="922"/>
      <c r="G211" s="922"/>
      <c r="H211" s="922"/>
      <c r="I211" s="922"/>
      <c r="J211" s="922"/>
      <c r="K211" s="922"/>
      <c r="L211" s="922"/>
      <c r="M211" s="922"/>
      <c r="N211" s="922"/>
      <c r="O211" s="922"/>
      <c r="P211" s="922"/>
      <c r="Q211" s="922"/>
      <c r="R211" s="922"/>
      <c r="S211" s="922"/>
      <c r="T211" s="922"/>
      <c r="U211" s="922"/>
      <c r="V211" s="922"/>
      <c r="W211" s="922"/>
      <c r="X211" s="922"/>
      <c r="Y211" s="923"/>
      <c r="Z211" s="471" t="s">
        <v>27</v>
      </c>
      <c r="AA211" s="472"/>
      <c r="AB211" s="472"/>
      <c r="AC211" s="581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  <c r="AP211" s="581"/>
      <c r="AQ211" s="581"/>
      <c r="AR211" s="581"/>
      <c r="AS211" s="581"/>
      <c r="AT211" s="581"/>
      <c r="AU211" s="581"/>
      <c r="AV211" s="581"/>
      <c r="AW211" s="581"/>
      <c r="AX211" s="581"/>
      <c r="AY211" s="581"/>
      <c r="AZ211" s="582"/>
      <c r="BA211" s="96"/>
    </row>
    <row r="212" spans="1:53" s="43" customFormat="1" ht="18" hidden="1" customHeight="1" x14ac:dyDescent="0.25">
      <c r="A212" s="98"/>
      <c r="B212" s="924"/>
      <c r="C212" s="924"/>
      <c r="D212" s="924"/>
      <c r="E212" s="924"/>
      <c r="F212" s="924"/>
      <c r="G212" s="924"/>
      <c r="H212" s="924"/>
      <c r="I212" s="924"/>
      <c r="J212" s="924"/>
      <c r="K212" s="924"/>
      <c r="L212" s="924"/>
      <c r="M212" s="924"/>
      <c r="N212" s="924"/>
      <c r="O212" s="924"/>
      <c r="P212" s="924"/>
      <c r="Q212" s="924"/>
      <c r="R212" s="924"/>
      <c r="S212" s="924"/>
      <c r="T212" s="924"/>
      <c r="U212" s="924"/>
      <c r="V212" s="924"/>
      <c r="W212" s="924"/>
      <c r="X212" s="924"/>
      <c r="Y212" s="924"/>
      <c r="Z212" s="457" t="s">
        <v>28</v>
      </c>
      <c r="AA212" s="458"/>
      <c r="AB212" s="459"/>
      <c r="AC212" s="456"/>
      <c r="AD212" s="456"/>
      <c r="AE212" s="456"/>
      <c r="AF212" s="456"/>
      <c r="AG212" s="456"/>
      <c r="AH212" s="456"/>
      <c r="AI212" s="456"/>
      <c r="AJ212" s="456"/>
      <c r="AK212" s="456"/>
      <c r="AL212" s="456"/>
      <c r="AM212" s="456"/>
      <c r="AN212" s="456"/>
      <c r="AO212" s="456"/>
      <c r="AP212" s="456"/>
      <c r="AQ212" s="456"/>
      <c r="AR212" s="456"/>
      <c r="AS212" s="456"/>
      <c r="AT212" s="456"/>
      <c r="AU212" s="456"/>
      <c r="AV212" s="456"/>
      <c r="AW212" s="456"/>
      <c r="AX212" s="456"/>
      <c r="AY212" s="456"/>
      <c r="AZ212" s="588"/>
      <c r="BA212" s="98"/>
    </row>
    <row r="213" spans="1:53" s="43" customFormat="1" ht="18" hidden="1" customHeight="1" x14ac:dyDescent="0.25">
      <c r="A213" s="98"/>
      <c r="B213" s="925"/>
      <c r="C213" s="926"/>
      <c r="D213" s="926"/>
      <c r="E213" s="926"/>
      <c r="F213" s="926"/>
      <c r="G213" s="926"/>
      <c r="H213" s="926"/>
      <c r="I213" s="926"/>
      <c r="J213" s="926"/>
      <c r="K213" s="926"/>
      <c r="L213" s="926"/>
      <c r="M213" s="926"/>
      <c r="N213" s="926"/>
      <c r="O213" s="926"/>
      <c r="P213" s="926"/>
      <c r="Q213" s="926"/>
      <c r="R213" s="926"/>
      <c r="S213" s="926"/>
      <c r="T213" s="926"/>
      <c r="U213" s="926"/>
      <c r="V213" s="926"/>
      <c r="W213" s="926"/>
      <c r="X213" s="926"/>
      <c r="Y213" s="927"/>
      <c r="Z213" s="417" t="s">
        <v>29</v>
      </c>
      <c r="AA213" s="418"/>
      <c r="AB213" s="419"/>
      <c r="AC213" s="456"/>
      <c r="AD213" s="456"/>
      <c r="AE213" s="456"/>
      <c r="AF213" s="456"/>
      <c r="AG213" s="456"/>
      <c r="AH213" s="456"/>
      <c r="AI213" s="456"/>
      <c r="AJ213" s="456"/>
      <c r="AK213" s="456"/>
      <c r="AL213" s="456"/>
      <c r="AM213" s="456"/>
      <c r="AN213" s="456"/>
      <c r="AO213" s="456"/>
      <c r="AP213" s="456"/>
      <c r="AQ213" s="456"/>
      <c r="AR213" s="456"/>
      <c r="AS213" s="456"/>
      <c r="AT213" s="456"/>
      <c r="AU213" s="456"/>
      <c r="AV213" s="456"/>
      <c r="AW213" s="456"/>
      <c r="AX213" s="456"/>
      <c r="AY213" s="456"/>
      <c r="AZ213" s="588"/>
      <c r="BA213" s="98"/>
    </row>
    <row r="214" spans="1:53" s="43" customFormat="1" ht="18" hidden="1" customHeight="1" thickBot="1" x14ac:dyDescent="0.3">
      <c r="A214" s="98"/>
      <c r="B214" s="420" t="s">
        <v>58</v>
      </c>
      <c r="C214" s="421"/>
      <c r="D214" s="421"/>
      <c r="E214" s="421"/>
      <c r="F214" s="421"/>
      <c r="G214" s="421"/>
      <c r="H214" s="421"/>
      <c r="I214" s="421"/>
      <c r="J214" s="421"/>
      <c r="K214" s="421"/>
      <c r="L214" s="421"/>
      <c r="M214" s="421"/>
      <c r="N214" s="421"/>
      <c r="O214" s="421"/>
      <c r="P214" s="421"/>
      <c r="Q214" s="421"/>
      <c r="R214" s="421"/>
      <c r="S214" s="421"/>
      <c r="T214" s="421"/>
      <c r="U214" s="421"/>
      <c r="V214" s="421"/>
      <c r="W214" s="421"/>
      <c r="X214" s="421"/>
      <c r="Y214" s="422"/>
      <c r="Z214" s="448" t="s">
        <v>244</v>
      </c>
      <c r="AA214" s="449"/>
      <c r="AB214" s="450"/>
      <c r="AC214" s="574"/>
      <c r="AD214" s="574"/>
      <c r="AE214" s="574"/>
      <c r="AF214" s="574"/>
      <c r="AG214" s="574"/>
      <c r="AH214" s="574"/>
      <c r="AI214" s="574"/>
      <c r="AJ214" s="574"/>
      <c r="AK214" s="574"/>
      <c r="AL214" s="574"/>
      <c r="AM214" s="574"/>
      <c r="AN214" s="574"/>
      <c r="AO214" s="574"/>
      <c r="AP214" s="574"/>
      <c r="AQ214" s="574"/>
      <c r="AR214" s="574"/>
      <c r="AS214" s="574"/>
      <c r="AT214" s="574"/>
      <c r="AU214" s="574"/>
      <c r="AV214" s="574"/>
      <c r="AW214" s="574"/>
      <c r="AX214" s="574"/>
      <c r="AY214" s="574"/>
      <c r="AZ214" s="575"/>
      <c r="BA214" s="98"/>
    </row>
    <row r="215" spans="1:53" s="43" customFormat="1" ht="15" hidden="1" customHeight="1" x14ac:dyDescent="0.25">
      <c r="A215" s="9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8"/>
      <c r="T215" s="108"/>
      <c r="U215" s="251"/>
      <c r="V215" s="251"/>
      <c r="W215" s="251"/>
      <c r="X215" s="251"/>
      <c r="Y215" s="251"/>
      <c r="Z215" s="251"/>
      <c r="AA215" s="251"/>
      <c r="AB215" s="251"/>
      <c r="AC215" s="110"/>
      <c r="AD215" s="110"/>
      <c r="AE215" s="110"/>
      <c r="AF215" s="110"/>
      <c r="AG215" s="110"/>
      <c r="AH215" s="110"/>
      <c r="AI215" s="110"/>
      <c r="AJ215" s="110"/>
      <c r="AK215" s="319"/>
      <c r="AL215" s="319"/>
      <c r="AM215" s="319"/>
      <c r="AN215" s="319"/>
      <c r="AO215" s="319"/>
      <c r="AP215" s="319"/>
      <c r="AQ215" s="319"/>
      <c r="AR215" s="319"/>
      <c r="AS215" s="319"/>
      <c r="AT215" s="319"/>
      <c r="AU215" s="319"/>
      <c r="AV215" s="319"/>
      <c r="AW215" s="319"/>
      <c r="AX215" s="319"/>
      <c r="AY215" s="319"/>
      <c r="AZ215" s="319"/>
      <c r="BA215" s="98"/>
    </row>
    <row r="216" spans="1:53" s="43" customFormat="1" ht="15" hidden="1" customHeight="1" x14ac:dyDescent="0.25">
      <c r="A216" s="98"/>
      <c r="B216" s="899" t="s">
        <v>537</v>
      </c>
      <c r="C216" s="899"/>
      <c r="D216" s="899"/>
      <c r="E216" s="899"/>
      <c r="F216" s="899"/>
      <c r="G216" s="899"/>
      <c r="H216" s="899"/>
      <c r="I216" s="899"/>
      <c r="J216" s="899"/>
      <c r="K216" s="899"/>
      <c r="L216" s="899"/>
      <c r="M216" s="899"/>
      <c r="N216" s="899"/>
      <c r="O216" s="899"/>
      <c r="P216" s="899"/>
      <c r="Q216" s="899"/>
      <c r="R216" s="899"/>
      <c r="S216" s="899"/>
      <c r="T216" s="899"/>
      <c r="U216" s="899"/>
      <c r="V216" s="899"/>
      <c r="W216" s="899"/>
      <c r="X216" s="899"/>
      <c r="Y216" s="899"/>
      <c r="Z216" s="899"/>
      <c r="AA216" s="899"/>
      <c r="AB216" s="899"/>
      <c r="AC216" s="899"/>
      <c r="AD216" s="899"/>
      <c r="AE216" s="899"/>
      <c r="AF216" s="899"/>
      <c r="AG216" s="899"/>
      <c r="AH216" s="899"/>
      <c r="AI216" s="899"/>
      <c r="AJ216" s="899"/>
      <c r="AK216" s="899"/>
      <c r="AL216" s="899"/>
      <c r="AM216" s="899"/>
      <c r="AN216" s="899"/>
      <c r="AO216" s="899"/>
      <c r="AP216" s="899"/>
      <c r="AQ216" s="899"/>
      <c r="AR216" s="899"/>
      <c r="AS216" s="899"/>
      <c r="AT216" s="899"/>
      <c r="AU216" s="899"/>
      <c r="AV216" s="899"/>
      <c r="AW216" s="899"/>
      <c r="AX216" s="899"/>
      <c r="AY216" s="899"/>
      <c r="AZ216" s="899"/>
      <c r="BA216" s="98"/>
    </row>
    <row r="217" spans="1:53" s="43" customFormat="1" ht="9" hidden="1" customHeight="1" x14ac:dyDescent="0.25">
      <c r="A217" s="98"/>
      <c r="B217" s="90"/>
      <c r="C217" s="169"/>
      <c r="D217" s="169"/>
      <c r="E217" s="169"/>
      <c r="F217" s="169"/>
      <c r="G217" s="169"/>
      <c r="H217" s="169"/>
      <c r="I217" s="253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253"/>
      <c r="AA217" s="253"/>
      <c r="AB217" s="74"/>
      <c r="AC217" s="74"/>
      <c r="AD217" s="74"/>
      <c r="AE217" s="74"/>
      <c r="AF217" s="74"/>
      <c r="AG217" s="74"/>
      <c r="AH217" s="74"/>
      <c r="AI217" s="72"/>
      <c r="AJ217" s="72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98"/>
    </row>
    <row r="218" spans="1:53" s="43" customFormat="1" ht="34.5" hidden="1" customHeight="1" x14ac:dyDescent="0.25">
      <c r="A218" s="98"/>
      <c r="B218" s="345" t="s">
        <v>3</v>
      </c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477" t="s">
        <v>4</v>
      </c>
      <c r="P218" s="499"/>
      <c r="Q218" s="343" t="s">
        <v>73</v>
      </c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5"/>
      <c r="AC218" s="343" t="s">
        <v>116</v>
      </c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5"/>
      <c r="AO218" s="343" t="s">
        <v>117</v>
      </c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98"/>
    </row>
    <row r="219" spans="1:53" s="43" customFormat="1" ht="48.75" hidden="1" customHeight="1" x14ac:dyDescent="0.25">
      <c r="A219" s="98"/>
      <c r="B219" s="345"/>
      <c r="C219" s="353"/>
      <c r="D219" s="353"/>
      <c r="E219" s="353"/>
      <c r="F219" s="353"/>
      <c r="G219" s="353"/>
      <c r="H219" s="353"/>
      <c r="I219" s="353"/>
      <c r="J219" s="353"/>
      <c r="K219" s="353"/>
      <c r="L219" s="353"/>
      <c r="M219" s="353"/>
      <c r="N219" s="353"/>
      <c r="O219" s="498"/>
      <c r="P219" s="501"/>
      <c r="Q219" s="343" t="s">
        <v>346</v>
      </c>
      <c r="R219" s="344"/>
      <c r="S219" s="344"/>
      <c r="T219" s="345"/>
      <c r="U219" s="343" t="s">
        <v>345</v>
      </c>
      <c r="V219" s="344"/>
      <c r="W219" s="344"/>
      <c r="X219" s="345"/>
      <c r="Y219" s="343" t="s">
        <v>329</v>
      </c>
      <c r="Z219" s="344"/>
      <c r="AA219" s="344"/>
      <c r="AB219" s="345"/>
      <c r="AC219" s="343" t="s">
        <v>346</v>
      </c>
      <c r="AD219" s="344"/>
      <c r="AE219" s="344"/>
      <c r="AF219" s="345"/>
      <c r="AG219" s="343" t="s">
        <v>345</v>
      </c>
      <c r="AH219" s="344"/>
      <c r="AI219" s="344"/>
      <c r="AJ219" s="345"/>
      <c r="AK219" s="343" t="s">
        <v>329</v>
      </c>
      <c r="AL219" s="344"/>
      <c r="AM219" s="344"/>
      <c r="AN219" s="345"/>
      <c r="AO219" s="343" t="s">
        <v>346</v>
      </c>
      <c r="AP219" s="344"/>
      <c r="AQ219" s="344"/>
      <c r="AR219" s="345"/>
      <c r="AS219" s="343" t="s">
        <v>345</v>
      </c>
      <c r="AT219" s="344"/>
      <c r="AU219" s="344"/>
      <c r="AV219" s="345"/>
      <c r="AW219" s="343" t="s">
        <v>329</v>
      </c>
      <c r="AX219" s="344"/>
      <c r="AY219" s="344"/>
      <c r="AZ219" s="344"/>
      <c r="BA219" s="98"/>
    </row>
    <row r="220" spans="1:53" s="43" customFormat="1" ht="15" hidden="1" customHeight="1" thickBot="1" x14ac:dyDescent="0.3">
      <c r="A220" s="98"/>
      <c r="B220" s="504">
        <v>1</v>
      </c>
      <c r="C220" s="918"/>
      <c r="D220" s="918"/>
      <c r="E220" s="918"/>
      <c r="F220" s="918"/>
      <c r="G220" s="918"/>
      <c r="H220" s="918"/>
      <c r="I220" s="918"/>
      <c r="J220" s="918"/>
      <c r="K220" s="918"/>
      <c r="L220" s="918"/>
      <c r="M220" s="918"/>
      <c r="N220" s="918"/>
      <c r="O220" s="919">
        <v>2</v>
      </c>
      <c r="P220" s="920"/>
      <c r="Q220" s="476">
        <v>3</v>
      </c>
      <c r="R220" s="477"/>
      <c r="S220" s="477"/>
      <c r="T220" s="499"/>
      <c r="U220" s="476">
        <v>4</v>
      </c>
      <c r="V220" s="477"/>
      <c r="W220" s="477"/>
      <c r="X220" s="499"/>
      <c r="Y220" s="476">
        <v>5</v>
      </c>
      <c r="Z220" s="477"/>
      <c r="AA220" s="477"/>
      <c r="AB220" s="499"/>
      <c r="AC220" s="476">
        <v>6</v>
      </c>
      <c r="AD220" s="477"/>
      <c r="AE220" s="477"/>
      <c r="AF220" s="499"/>
      <c r="AG220" s="476">
        <v>7</v>
      </c>
      <c r="AH220" s="477"/>
      <c r="AI220" s="477"/>
      <c r="AJ220" s="499"/>
      <c r="AK220" s="476">
        <v>8</v>
      </c>
      <c r="AL220" s="477"/>
      <c r="AM220" s="477"/>
      <c r="AN220" s="499"/>
      <c r="AO220" s="476">
        <v>9</v>
      </c>
      <c r="AP220" s="477"/>
      <c r="AQ220" s="477"/>
      <c r="AR220" s="499"/>
      <c r="AS220" s="476">
        <v>10</v>
      </c>
      <c r="AT220" s="477"/>
      <c r="AU220" s="477"/>
      <c r="AV220" s="499"/>
      <c r="AW220" s="476">
        <v>11</v>
      </c>
      <c r="AX220" s="477"/>
      <c r="AY220" s="477"/>
      <c r="AZ220" s="477"/>
      <c r="BA220" s="98"/>
    </row>
    <row r="221" spans="1:53" s="43" customFormat="1" ht="15" hidden="1" customHeight="1" x14ac:dyDescent="0.25">
      <c r="A221" s="98"/>
      <c r="B221" s="903" t="s">
        <v>314</v>
      </c>
      <c r="C221" s="904"/>
      <c r="D221" s="904"/>
      <c r="E221" s="904"/>
      <c r="F221" s="904"/>
      <c r="G221" s="904"/>
      <c r="H221" s="904"/>
      <c r="I221" s="904"/>
      <c r="J221" s="904"/>
      <c r="K221" s="904"/>
      <c r="L221" s="904"/>
      <c r="M221" s="904"/>
      <c r="N221" s="905"/>
      <c r="O221" s="906" t="s">
        <v>221</v>
      </c>
      <c r="P221" s="907"/>
      <c r="Q221" s="908" t="s">
        <v>30</v>
      </c>
      <c r="R221" s="909"/>
      <c r="S221" s="909"/>
      <c r="T221" s="910"/>
      <c r="U221" s="908" t="s">
        <v>30</v>
      </c>
      <c r="V221" s="909"/>
      <c r="W221" s="909"/>
      <c r="X221" s="910"/>
      <c r="Y221" s="908"/>
      <c r="Z221" s="909"/>
      <c r="AA221" s="909"/>
      <c r="AB221" s="910"/>
      <c r="AC221" s="908" t="s">
        <v>30</v>
      </c>
      <c r="AD221" s="909"/>
      <c r="AE221" s="909"/>
      <c r="AF221" s="910"/>
      <c r="AG221" s="908" t="s">
        <v>30</v>
      </c>
      <c r="AH221" s="909"/>
      <c r="AI221" s="909"/>
      <c r="AJ221" s="910"/>
      <c r="AK221" s="908"/>
      <c r="AL221" s="909"/>
      <c r="AM221" s="909"/>
      <c r="AN221" s="910"/>
      <c r="AO221" s="908" t="s">
        <v>30</v>
      </c>
      <c r="AP221" s="909"/>
      <c r="AQ221" s="909"/>
      <c r="AR221" s="910"/>
      <c r="AS221" s="908" t="s">
        <v>30</v>
      </c>
      <c r="AT221" s="909"/>
      <c r="AU221" s="909"/>
      <c r="AV221" s="910"/>
      <c r="AW221" s="340"/>
      <c r="AX221" s="341"/>
      <c r="AY221" s="341"/>
      <c r="AZ221" s="352"/>
      <c r="BA221" s="98"/>
    </row>
    <row r="222" spans="1:53" s="43" customFormat="1" ht="33" hidden="1" customHeight="1" x14ac:dyDescent="0.25">
      <c r="A222" s="98"/>
      <c r="B222" s="911" t="s">
        <v>7</v>
      </c>
      <c r="C222" s="911"/>
      <c r="D222" s="911"/>
      <c r="E222" s="911"/>
      <c r="F222" s="911"/>
      <c r="G222" s="911"/>
      <c r="H222" s="911"/>
      <c r="I222" s="911"/>
      <c r="J222" s="911"/>
      <c r="K222" s="911"/>
      <c r="L222" s="911"/>
      <c r="M222" s="911"/>
      <c r="N222" s="912"/>
      <c r="O222" s="913" t="s">
        <v>277</v>
      </c>
      <c r="P222" s="914"/>
      <c r="Q222" s="915"/>
      <c r="R222" s="916"/>
      <c r="S222" s="916"/>
      <c r="T222" s="917"/>
      <c r="U222" s="915"/>
      <c r="V222" s="916"/>
      <c r="W222" s="916"/>
      <c r="X222" s="917"/>
      <c r="Y222" s="915"/>
      <c r="Z222" s="916"/>
      <c r="AA222" s="916"/>
      <c r="AB222" s="917"/>
      <c r="AC222" s="915"/>
      <c r="AD222" s="916"/>
      <c r="AE222" s="916"/>
      <c r="AF222" s="917"/>
      <c r="AG222" s="915"/>
      <c r="AH222" s="916"/>
      <c r="AI222" s="916"/>
      <c r="AJ222" s="917"/>
      <c r="AK222" s="915"/>
      <c r="AL222" s="916"/>
      <c r="AM222" s="916"/>
      <c r="AN222" s="917"/>
      <c r="AO222" s="915"/>
      <c r="AP222" s="916"/>
      <c r="AQ222" s="916"/>
      <c r="AR222" s="917"/>
      <c r="AS222" s="915"/>
      <c r="AT222" s="916"/>
      <c r="AU222" s="916"/>
      <c r="AV222" s="917"/>
      <c r="AW222" s="343"/>
      <c r="AX222" s="344"/>
      <c r="AY222" s="344"/>
      <c r="AZ222" s="346"/>
      <c r="BA222" s="98"/>
    </row>
    <row r="223" spans="1:53" s="43" customFormat="1" ht="15" hidden="1" customHeight="1" thickBot="1" x14ac:dyDescent="0.3">
      <c r="A223" s="98"/>
      <c r="B223" s="896" t="s">
        <v>114</v>
      </c>
      <c r="C223" s="896"/>
      <c r="D223" s="896"/>
      <c r="E223" s="896"/>
      <c r="F223" s="896"/>
      <c r="G223" s="896"/>
      <c r="H223" s="896"/>
      <c r="I223" s="896"/>
      <c r="J223" s="896"/>
      <c r="K223" s="896"/>
      <c r="L223" s="896"/>
      <c r="M223" s="896"/>
      <c r="N223" s="896"/>
      <c r="O223" s="897">
        <v>9000</v>
      </c>
      <c r="P223" s="898"/>
      <c r="Q223" s="430" t="s">
        <v>30</v>
      </c>
      <c r="R223" s="431"/>
      <c r="S223" s="431"/>
      <c r="T223" s="432"/>
      <c r="U223" s="430" t="s">
        <v>30</v>
      </c>
      <c r="V223" s="431"/>
      <c r="W223" s="431"/>
      <c r="X223" s="432"/>
      <c r="Y223" s="430"/>
      <c r="Z223" s="431"/>
      <c r="AA223" s="431"/>
      <c r="AB223" s="432"/>
      <c r="AC223" s="430" t="s">
        <v>30</v>
      </c>
      <c r="AD223" s="431"/>
      <c r="AE223" s="431"/>
      <c r="AF223" s="432"/>
      <c r="AG223" s="430" t="s">
        <v>30</v>
      </c>
      <c r="AH223" s="431"/>
      <c r="AI223" s="431"/>
      <c r="AJ223" s="432"/>
      <c r="AK223" s="430"/>
      <c r="AL223" s="431"/>
      <c r="AM223" s="431"/>
      <c r="AN223" s="432"/>
      <c r="AO223" s="430" t="s">
        <v>30</v>
      </c>
      <c r="AP223" s="431"/>
      <c r="AQ223" s="431"/>
      <c r="AR223" s="432"/>
      <c r="AS223" s="430" t="s">
        <v>30</v>
      </c>
      <c r="AT223" s="431"/>
      <c r="AU223" s="431"/>
      <c r="AV223" s="432"/>
      <c r="AW223" s="900"/>
      <c r="AX223" s="901"/>
      <c r="AY223" s="901"/>
      <c r="AZ223" s="902"/>
      <c r="BA223" s="98"/>
    </row>
    <row r="224" spans="1:53" s="43" customFormat="1" ht="15" hidden="1" customHeight="1" x14ac:dyDescent="0.25">
      <c r="A224" s="9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8"/>
      <c r="T224" s="108"/>
      <c r="U224" s="251"/>
      <c r="V224" s="251"/>
      <c r="W224" s="251"/>
      <c r="X224" s="251"/>
      <c r="Y224" s="251"/>
      <c r="Z224" s="251"/>
      <c r="AA224" s="251"/>
      <c r="AB224" s="251"/>
      <c r="AC224" s="110"/>
      <c r="AD224" s="110"/>
      <c r="AE224" s="110"/>
      <c r="AF224" s="110"/>
      <c r="AG224" s="110"/>
      <c r="AH224" s="110"/>
      <c r="AI224" s="110"/>
      <c r="AJ224" s="110"/>
      <c r="AK224" s="319"/>
      <c r="AL224" s="319"/>
      <c r="AM224" s="319"/>
      <c r="AN224" s="319"/>
      <c r="AO224" s="319"/>
      <c r="AP224" s="319"/>
      <c r="AQ224" s="319"/>
      <c r="AR224" s="319"/>
      <c r="AS224" s="319"/>
      <c r="AT224" s="319"/>
      <c r="AU224" s="319"/>
      <c r="AV224" s="319"/>
      <c r="AW224" s="319"/>
      <c r="AX224" s="319"/>
      <c r="AY224" s="319"/>
      <c r="AZ224" s="319"/>
      <c r="BA224" s="98"/>
    </row>
    <row r="225" spans="1:53" s="43" customFormat="1" ht="15" hidden="1" customHeight="1" x14ac:dyDescent="0.25">
      <c r="A225" s="9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8"/>
      <c r="T225" s="108"/>
      <c r="U225" s="251"/>
      <c r="V225" s="251"/>
      <c r="W225" s="251"/>
      <c r="X225" s="251"/>
      <c r="Y225" s="251"/>
      <c r="Z225" s="251"/>
      <c r="AA225" s="251"/>
      <c r="AB225" s="251"/>
      <c r="AC225" s="110"/>
      <c r="AD225" s="110"/>
      <c r="AE225" s="110"/>
      <c r="AF225" s="110"/>
      <c r="AG225" s="110"/>
      <c r="AH225" s="110"/>
      <c r="AI225" s="110"/>
      <c r="AJ225" s="110"/>
      <c r="AK225" s="319"/>
      <c r="AL225" s="319"/>
      <c r="AM225" s="319"/>
      <c r="AN225" s="319"/>
      <c r="AO225" s="319"/>
      <c r="AP225" s="319"/>
      <c r="AQ225" s="319"/>
      <c r="AR225" s="319"/>
      <c r="AS225" s="319"/>
      <c r="AT225" s="319"/>
      <c r="AU225" s="319"/>
      <c r="AV225" s="319"/>
      <c r="AW225" s="319"/>
      <c r="AX225" s="319"/>
      <c r="AY225" s="319"/>
      <c r="AZ225" s="319"/>
      <c r="BA225" s="98"/>
    </row>
    <row r="226" spans="1:53" s="43" customFormat="1" ht="15" hidden="1" customHeight="1" x14ac:dyDescent="0.25">
      <c r="A226" s="9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8"/>
      <c r="T226" s="108"/>
      <c r="U226" s="251"/>
      <c r="V226" s="251"/>
      <c r="W226" s="251"/>
      <c r="X226" s="251"/>
      <c r="Y226" s="251"/>
      <c r="Z226" s="251"/>
      <c r="AA226" s="251"/>
      <c r="AB226" s="251"/>
      <c r="AC226" s="110"/>
      <c r="AD226" s="110"/>
      <c r="AE226" s="110"/>
      <c r="AF226" s="110"/>
      <c r="AG226" s="110"/>
      <c r="AH226" s="110"/>
      <c r="AI226" s="110"/>
      <c r="AJ226" s="110"/>
      <c r="AK226" s="319"/>
      <c r="AL226" s="319"/>
      <c r="AM226" s="319"/>
      <c r="AN226" s="319"/>
      <c r="AO226" s="319"/>
      <c r="AP226" s="319"/>
      <c r="AQ226" s="319"/>
      <c r="AR226" s="319"/>
      <c r="AS226" s="319"/>
      <c r="AT226" s="319"/>
      <c r="AU226" s="319"/>
      <c r="AV226" s="319"/>
      <c r="AW226" s="319"/>
      <c r="AX226" s="319"/>
      <c r="AY226" s="319"/>
      <c r="AZ226" s="319"/>
      <c r="BA226" s="98"/>
    </row>
    <row r="227" spans="1:53" s="43" customFormat="1" ht="15" customHeight="1" x14ac:dyDescent="0.25">
      <c r="A227" s="9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8"/>
      <c r="T227" s="108"/>
      <c r="U227" s="251"/>
      <c r="V227" s="251"/>
      <c r="W227" s="251"/>
      <c r="X227" s="251"/>
      <c r="Y227" s="251"/>
      <c r="Z227" s="251"/>
      <c r="AA227" s="251"/>
      <c r="AB227" s="251"/>
      <c r="AC227" s="110"/>
      <c r="AD227" s="110"/>
      <c r="AE227" s="110"/>
      <c r="AF227" s="110"/>
      <c r="AG227" s="110"/>
      <c r="AH227" s="110"/>
      <c r="AI227" s="110"/>
      <c r="AJ227" s="110"/>
      <c r="AK227" s="319"/>
      <c r="AL227" s="319"/>
      <c r="AM227" s="319"/>
      <c r="AN227" s="319"/>
      <c r="AO227" s="319"/>
      <c r="AP227" s="319"/>
      <c r="AQ227" s="319"/>
      <c r="AR227" s="319"/>
      <c r="AS227" s="319"/>
      <c r="AT227" s="319"/>
      <c r="AU227" s="319"/>
      <c r="AV227" s="319"/>
      <c r="AW227" s="319"/>
      <c r="AX227" s="319"/>
      <c r="AY227" s="319"/>
      <c r="AZ227" s="319"/>
      <c r="BA227" s="98"/>
    </row>
    <row r="228" spans="1:53" s="48" customFormat="1" ht="18" customHeight="1" x14ac:dyDescent="0.25">
      <c r="A228" s="98"/>
      <c r="B228" s="330"/>
      <c r="C228" s="829" t="s">
        <v>62</v>
      </c>
      <c r="D228" s="829"/>
      <c r="E228" s="829"/>
      <c r="F228" s="829"/>
      <c r="G228" s="829"/>
      <c r="H228" s="829"/>
      <c r="I228" s="330"/>
      <c r="J228" s="680" t="s">
        <v>599</v>
      </c>
      <c r="K228" s="680"/>
      <c r="L228" s="680"/>
      <c r="M228" s="680"/>
      <c r="N228" s="680"/>
      <c r="O228" s="680"/>
      <c r="P228" s="680"/>
      <c r="Q228" s="680"/>
      <c r="R228" s="680"/>
      <c r="S228" s="680"/>
      <c r="T228" s="680"/>
      <c r="U228" s="680"/>
      <c r="V228" s="680"/>
      <c r="W228" s="680"/>
      <c r="X228" s="680"/>
      <c r="Y228" s="680"/>
      <c r="Z228" s="330"/>
      <c r="AA228" s="330"/>
      <c r="AB228" s="680"/>
      <c r="AC228" s="680"/>
      <c r="AD228" s="680"/>
      <c r="AE228" s="680"/>
      <c r="AF228" s="680"/>
      <c r="AG228" s="680"/>
      <c r="AH228" s="680"/>
      <c r="AI228" s="98"/>
      <c r="AJ228" s="98"/>
      <c r="AK228" s="680" t="s">
        <v>601</v>
      </c>
      <c r="AL228" s="680"/>
      <c r="AM228" s="680"/>
      <c r="AN228" s="680"/>
      <c r="AO228" s="680"/>
      <c r="AP228" s="680"/>
      <c r="AQ228" s="680"/>
      <c r="AR228" s="680"/>
      <c r="AS228" s="680"/>
      <c r="AT228" s="680"/>
      <c r="AU228" s="680"/>
      <c r="AV228" s="680"/>
      <c r="AW228" s="680"/>
      <c r="AX228" s="680"/>
      <c r="AY228" s="680"/>
      <c r="AZ228" s="680"/>
      <c r="BA228" s="129"/>
    </row>
    <row r="229" spans="1:53" s="48" customFormat="1" ht="18" customHeight="1" x14ac:dyDescent="0.25">
      <c r="A229" s="98"/>
      <c r="B229" s="330"/>
      <c r="C229" s="829" t="s">
        <v>63</v>
      </c>
      <c r="D229" s="829"/>
      <c r="E229" s="829"/>
      <c r="F229" s="829"/>
      <c r="G229" s="829"/>
      <c r="H229" s="829"/>
      <c r="I229" s="330"/>
      <c r="J229" s="826" t="s">
        <v>64</v>
      </c>
      <c r="K229" s="826"/>
      <c r="L229" s="826"/>
      <c r="M229" s="826"/>
      <c r="N229" s="826"/>
      <c r="O229" s="826"/>
      <c r="P229" s="826"/>
      <c r="Q229" s="826"/>
      <c r="R229" s="826"/>
      <c r="S229" s="826"/>
      <c r="T229" s="826"/>
      <c r="U229" s="826"/>
      <c r="V229" s="826"/>
      <c r="W229" s="826"/>
      <c r="X229" s="826"/>
      <c r="Y229" s="826"/>
      <c r="Z229" s="127"/>
      <c r="AA229" s="127"/>
      <c r="AB229" s="826" t="s">
        <v>65</v>
      </c>
      <c r="AC229" s="826"/>
      <c r="AD229" s="826"/>
      <c r="AE229" s="826"/>
      <c r="AF229" s="826"/>
      <c r="AG229" s="826"/>
      <c r="AH229" s="826"/>
      <c r="AI229" s="128"/>
      <c r="AJ229" s="128"/>
      <c r="AK229" s="826" t="s">
        <v>66</v>
      </c>
      <c r="AL229" s="826"/>
      <c r="AM229" s="826"/>
      <c r="AN229" s="826"/>
      <c r="AO229" s="826"/>
      <c r="AP229" s="826"/>
      <c r="AQ229" s="826"/>
      <c r="AR229" s="826"/>
      <c r="AS229" s="826"/>
      <c r="AT229" s="826"/>
      <c r="AU229" s="826"/>
      <c r="AV229" s="826"/>
      <c r="AW229" s="826"/>
      <c r="AX229" s="826"/>
      <c r="AY229" s="826"/>
      <c r="AZ229" s="826"/>
      <c r="BA229" s="129"/>
    </row>
    <row r="230" spans="1:53" s="48" customFormat="1" ht="18" customHeight="1" x14ac:dyDescent="0.25">
      <c r="A230" s="98"/>
      <c r="B230" s="330"/>
      <c r="C230" s="330"/>
      <c r="D230" s="330"/>
      <c r="E230" s="330"/>
      <c r="F230" s="330"/>
      <c r="G230" s="330"/>
      <c r="H230" s="330"/>
      <c r="I230" s="330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8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9"/>
    </row>
    <row r="231" spans="1:53" s="48" customFormat="1" ht="18" customHeight="1" x14ac:dyDescent="0.25">
      <c r="A231" s="129"/>
      <c r="B231" s="330"/>
      <c r="C231" s="829" t="s">
        <v>67</v>
      </c>
      <c r="D231" s="829"/>
      <c r="E231" s="829"/>
      <c r="F231" s="829"/>
      <c r="G231" s="829"/>
      <c r="H231" s="829"/>
      <c r="I231" s="330"/>
      <c r="J231" s="830" t="s">
        <v>600</v>
      </c>
      <c r="K231" s="830"/>
      <c r="L231" s="830"/>
      <c r="M231" s="830"/>
      <c r="N231" s="830"/>
      <c r="O231" s="830"/>
      <c r="P231" s="830"/>
      <c r="Q231" s="830"/>
      <c r="R231" s="830"/>
      <c r="S231" s="830"/>
      <c r="T231" s="830"/>
      <c r="U231" s="830"/>
      <c r="V231" s="830"/>
      <c r="W231" s="830"/>
      <c r="X231" s="830"/>
      <c r="Y231" s="830"/>
      <c r="Z231" s="127"/>
      <c r="AA231" s="127"/>
      <c r="AB231" s="830" t="s">
        <v>602</v>
      </c>
      <c r="AC231" s="830"/>
      <c r="AD231" s="830"/>
      <c r="AE231" s="830"/>
      <c r="AF231" s="830"/>
      <c r="AG231" s="830"/>
      <c r="AH231" s="830"/>
      <c r="AI231" s="830"/>
      <c r="AJ231" s="830"/>
      <c r="AK231" s="830"/>
      <c r="AL231" s="830"/>
      <c r="AM231" s="830"/>
      <c r="AN231" s="830"/>
      <c r="AO231" s="128"/>
      <c r="AP231" s="128"/>
      <c r="AQ231" s="831" t="s">
        <v>603</v>
      </c>
      <c r="AR231" s="831"/>
      <c r="AS231" s="831"/>
      <c r="AT231" s="831"/>
      <c r="AU231" s="831"/>
      <c r="AV231" s="831"/>
      <c r="AW231" s="831"/>
      <c r="AX231" s="831"/>
      <c r="AY231" s="831"/>
      <c r="AZ231" s="831"/>
      <c r="BA231" s="129"/>
    </row>
    <row r="232" spans="1:53" s="48" customFormat="1" ht="18" customHeight="1" x14ac:dyDescent="0.25">
      <c r="A232" s="129"/>
      <c r="B232" s="330"/>
      <c r="C232" s="825"/>
      <c r="D232" s="825"/>
      <c r="E232" s="825"/>
      <c r="F232" s="825"/>
      <c r="G232" s="825"/>
      <c r="H232" s="825"/>
      <c r="I232" s="330"/>
      <c r="J232" s="826" t="s">
        <v>64</v>
      </c>
      <c r="K232" s="826"/>
      <c r="L232" s="826"/>
      <c r="M232" s="826"/>
      <c r="N232" s="826"/>
      <c r="O232" s="826"/>
      <c r="P232" s="826"/>
      <c r="Q232" s="826"/>
      <c r="R232" s="826"/>
      <c r="S232" s="826"/>
      <c r="T232" s="826"/>
      <c r="U232" s="826"/>
      <c r="V232" s="826"/>
      <c r="W232" s="826"/>
      <c r="X232" s="826"/>
      <c r="Y232" s="826"/>
      <c r="Z232" s="127"/>
      <c r="AA232" s="127"/>
      <c r="AB232" s="826" t="s">
        <v>68</v>
      </c>
      <c r="AC232" s="826"/>
      <c r="AD232" s="826"/>
      <c r="AE232" s="826"/>
      <c r="AF232" s="826"/>
      <c r="AG232" s="826"/>
      <c r="AH232" s="826"/>
      <c r="AI232" s="826"/>
      <c r="AJ232" s="826"/>
      <c r="AK232" s="826"/>
      <c r="AL232" s="826"/>
      <c r="AM232" s="826"/>
      <c r="AN232" s="826"/>
      <c r="AO232" s="128"/>
      <c r="AP232" s="128"/>
      <c r="AQ232" s="826" t="s">
        <v>69</v>
      </c>
      <c r="AR232" s="826"/>
      <c r="AS232" s="826"/>
      <c r="AT232" s="826"/>
      <c r="AU232" s="826"/>
      <c r="AV232" s="826"/>
      <c r="AW232" s="826"/>
      <c r="AX232" s="826"/>
      <c r="AY232" s="826"/>
      <c r="AZ232" s="826"/>
      <c r="BA232" s="129"/>
    </row>
    <row r="233" spans="1:53" s="48" customFormat="1" ht="18" customHeight="1" x14ac:dyDescent="0.25">
      <c r="A233" s="129"/>
      <c r="B233" s="330"/>
      <c r="C233" s="330"/>
      <c r="D233" s="330"/>
      <c r="E233" s="330"/>
      <c r="F233" s="330"/>
      <c r="G233" s="330"/>
      <c r="H233" s="330"/>
      <c r="I233" s="3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330"/>
      <c r="AA233" s="3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98"/>
      <c r="AP233" s="98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29"/>
    </row>
    <row r="234" spans="1:53" s="48" customFormat="1" ht="18" customHeight="1" x14ac:dyDescent="0.25">
      <c r="A234" s="129"/>
      <c r="B234" s="98"/>
      <c r="C234" s="131" t="s">
        <v>70</v>
      </c>
      <c r="D234" s="827"/>
      <c r="E234" s="827"/>
      <c r="F234" s="330" t="s">
        <v>70</v>
      </c>
      <c r="G234" s="331"/>
      <c r="H234" s="827" t="s">
        <v>801</v>
      </c>
      <c r="I234" s="827"/>
      <c r="J234" s="827"/>
      <c r="K234" s="827"/>
      <c r="L234" s="827"/>
      <c r="M234" s="827"/>
      <c r="N234" s="133"/>
      <c r="O234" s="134"/>
      <c r="P234" s="135">
        <v>20</v>
      </c>
      <c r="Q234" s="828">
        <v>24</v>
      </c>
      <c r="R234" s="828"/>
      <c r="S234" s="330" t="s">
        <v>71</v>
      </c>
      <c r="T234" s="133"/>
      <c r="U234" s="133"/>
      <c r="V234" s="133"/>
      <c r="W234" s="133"/>
      <c r="X234" s="98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0"/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0"/>
      <c r="AU234" s="330"/>
      <c r="AV234" s="98"/>
      <c r="AW234" s="98"/>
      <c r="AX234" s="98"/>
      <c r="AY234" s="98"/>
      <c r="AZ234" s="98"/>
      <c r="BA234" s="98"/>
    </row>
    <row r="235" spans="1:53" s="43" customFormat="1" ht="18" customHeight="1" x14ac:dyDescent="0.25">
      <c r="A235" s="129"/>
      <c r="B235" s="98"/>
      <c r="C235" s="98"/>
      <c r="D235" s="698"/>
      <c r="E235" s="698"/>
      <c r="F235" s="98"/>
      <c r="G235" s="98"/>
      <c r="H235" s="698"/>
      <c r="I235" s="698"/>
      <c r="J235" s="698"/>
      <c r="K235" s="698"/>
      <c r="L235" s="698"/>
      <c r="M235" s="698"/>
      <c r="N235" s="98"/>
      <c r="O235" s="98"/>
      <c r="P235" s="98"/>
      <c r="Q235" s="698"/>
      <c r="R235" s="6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</row>
  </sheetData>
  <mergeCells count="1530">
    <mergeCell ref="D234:E234"/>
    <mergeCell ref="H234:M234"/>
    <mergeCell ref="Q234:R234"/>
    <mergeCell ref="D235:E235"/>
    <mergeCell ref="H235:M235"/>
    <mergeCell ref="Q235:R235"/>
    <mergeCell ref="C231:H231"/>
    <mergeCell ref="J231:Y231"/>
    <mergeCell ref="AB231:AN231"/>
    <mergeCell ref="AQ231:AZ231"/>
    <mergeCell ref="C232:H232"/>
    <mergeCell ref="J232:Y232"/>
    <mergeCell ref="AB232:AN232"/>
    <mergeCell ref="AQ232:AZ232"/>
    <mergeCell ref="C228:H228"/>
    <mergeCell ref="J228:Y228"/>
    <mergeCell ref="AB228:AH228"/>
    <mergeCell ref="AK228:AZ228"/>
    <mergeCell ref="C229:H229"/>
    <mergeCell ref="J229:Y229"/>
    <mergeCell ref="AB229:AH229"/>
    <mergeCell ref="AK229:AZ229"/>
    <mergeCell ref="AC223:AF223"/>
    <mergeCell ref="AG223:AJ223"/>
    <mergeCell ref="AK223:AN223"/>
    <mergeCell ref="AO223:AR223"/>
    <mergeCell ref="AS223:AV223"/>
    <mergeCell ref="AW223:AZ223"/>
    <mergeCell ref="AG222:AJ222"/>
    <mergeCell ref="AK222:AN222"/>
    <mergeCell ref="AO222:AR222"/>
    <mergeCell ref="AS222:AV222"/>
    <mergeCell ref="AW222:AZ222"/>
    <mergeCell ref="B223:N223"/>
    <mergeCell ref="O223:P223"/>
    <mergeCell ref="Q223:T223"/>
    <mergeCell ref="U223:X223"/>
    <mergeCell ref="Y223:AB223"/>
    <mergeCell ref="B222:N222"/>
    <mergeCell ref="O222:P222"/>
    <mergeCell ref="Q222:T222"/>
    <mergeCell ref="U222:X222"/>
    <mergeCell ref="Y222:AB222"/>
    <mergeCell ref="AC222:AF222"/>
    <mergeCell ref="AC221:AF221"/>
    <mergeCell ref="AG221:AJ221"/>
    <mergeCell ref="AK221:AN221"/>
    <mergeCell ref="AO221:AR221"/>
    <mergeCell ref="AS221:AV221"/>
    <mergeCell ref="AW221:AZ221"/>
    <mergeCell ref="AG220:AJ220"/>
    <mergeCell ref="AK220:AN220"/>
    <mergeCell ref="AO220:AR220"/>
    <mergeCell ref="AS220:AV220"/>
    <mergeCell ref="AW220:AZ220"/>
    <mergeCell ref="B221:N221"/>
    <mergeCell ref="O221:P221"/>
    <mergeCell ref="Q221:T221"/>
    <mergeCell ref="U221:X221"/>
    <mergeCell ref="Y221:AB221"/>
    <mergeCell ref="AK219:AN219"/>
    <mergeCell ref="AO219:AR219"/>
    <mergeCell ref="AS219:AV219"/>
    <mergeCell ref="AW219:AZ219"/>
    <mergeCell ref="B220:N220"/>
    <mergeCell ref="O220:P220"/>
    <mergeCell ref="Q220:T220"/>
    <mergeCell ref="U220:X220"/>
    <mergeCell ref="Y220:AB220"/>
    <mergeCell ref="AC220:AF220"/>
    <mergeCell ref="B218:N219"/>
    <mergeCell ref="O218:P219"/>
    <mergeCell ref="Q218:AB218"/>
    <mergeCell ref="AC218:AN218"/>
    <mergeCell ref="AO218:AZ218"/>
    <mergeCell ref="Q219:T219"/>
    <mergeCell ref="U219:X219"/>
    <mergeCell ref="Y219:AB219"/>
    <mergeCell ref="AC219:AF219"/>
    <mergeCell ref="AG219:AJ219"/>
    <mergeCell ref="B214:Y214"/>
    <mergeCell ref="Z214:AB214"/>
    <mergeCell ref="AC214:AJ214"/>
    <mergeCell ref="AK214:AR214"/>
    <mergeCell ref="AS214:AZ214"/>
    <mergeCell ref="B216:AZ216"/>
    <mergeCell ref="B212:Y212"/>
    <mergeCell ref="Z212:AB212"/>
    <mergeCell ref="AC212:AJ212"/>
    <mergeCell ref="AK212:AR212"/>
    <mergeCell ref="AS212:AZ212"/>
    <mergeCell ref="B213:Y213"/>
    <mergeCell ref="Z213:AB213"/>
    <mergeCell ref="AC213:AJ213"/>
    <mergeCell ref="AK213:AR213"/>
    <mergeCell ref="AS213:AZ213"/>
    <mergeCell ref="B210:Y210"/>
    <mergeCell ref="Z210:AB210"/>
    <mergeCell ref="AC210:AJ210"/>
    <mergeCell ref="AK210:AR210"/>
    <mergeCell ref="AS210:AZ210"/>
    <mergeCell ref="B211:Y211"/>
    <mergeCell ref="Z211:AB211"/>
    <mergeCell ref="AC211:AJ211"/>
    <mergeCell ref="AK211:AR211"/>
    <mergeCell ref="AS211:AZ211"/>
    <mergeCell ref="B207:Y209"/>
    <mergeCell ref="Z207:AB209"/>
    <mergeCell ref="AC207:AZ207"/>
    <mergeCell ref="AC208:AJ209"/>
    <mergeCell ref="AK208:AR209"/>
    <mergeCell ref="AS208:AZ209"/>
    <mergeCell ref="AI202:AK202"/>
    <mergeCell ref="AL202:AO202"/>
    <mergeCell ref="AP202:AR202"/>
    <mergeCell ref="AS202:AV202"/>
    <mergeCell ref="AW202:AZ202"/>
    <mergeCell ref="B205:AZ205"/>
    <mergeCell ref="AS201:AV201"/>
    <mergeCell ref="AW201:AZ201"/>
    <mergeCell ref="B202:F202"/>
    <mergeCell ref="G202:J202"/>
    <mergeCell ref="K202:N202"/>
    <mergeCell ref="O202:Q202"/>
    <mergeCell ref="R202:U202"/>
    <mergeCell ref="V202:X202"/>
    <mergeCell ref="Y202:AD202"/>
    <mergeCell ref="AE202:AH202"/>
    <mergeCell ref="V201:X201"/>
    <mergeCell ref="Y201:AD201"/>
    <mergeCell ref="AE201:AH201"/>
    <mergeCell ref="AI201:AK201"/>
    <mergeCell ref="AL201:AO201"/>
    <mergeCell ref="AP201:AR201"/>
    <mergeCell ref="AI200:AK200"/>
    <mergeCell ref="AL200:AO200"/>
    <mergeCell ref="AP200:AR200"/>
    <mergeCell ref="AS200:AV200"/>
    <mergeCell ref="AW200:AZ200"/>
    <mergeCell ref="B201:F201"/>
    <mergeCell ref="G201:J201"/>
    <mergeCell ref="K201:N201"/>
    <mergeCell ref="O201:Q201"/>
    <mergeCell ref="R201:U201"/>
    <mergeCell ref="B200:F200"/>
    <mergeCell ref="G200:J200"/>
    <mergeCell ref="K200:N200"/>
    <mergeCell ref="O200:Q200"/>
    <mergeCell ref="R200:U200"/>
    <mergeCell ref="V200:X200"/>
    <mergeCell ref="Y200:AD200"/>
    <mergeCell ref="AE200:AH200"/>
    <mergeCell ref="V199:X199"/>
    <mergeCell ref="Y199:AD199"/>
    <mergeCell ref="AE199:AH199"/>
    <mergeCell ref="AI199:AK199"/>
    <mergeCell ref="AL199:AO199"/>
    <mergeCell ref="AP199:AR199"/>
    <mergeCell ref="AI198:AK198"/>
    <mergeCell ref="AL198:AO198"/>
    <mergeCell ref="AP198:AR198"/>
    <mergeCell ref="B199:F199"/>
    <mergeCell ref="G199:J199"/>
    <mergeCell ref="K199:N199"/>
    <mergeCell ref="O199:Q199"/>
    <mergeCell ref="R199:U199"/>
    <mergeCell ref="B198:F198"/>
    <mergeCell ref="G198:J198"/>
    <mergeCell ref="K198:N198"/>
    <mergeCell ref="O198:Q198"/>
    <mergeCell ref="R198:U198"/>
    <mergeCell ref="V198:X198"/>
    <mergeCell ref="Y198:AD198"/>
    <mergeCell ref="AE198:AH198"/>
    <mergeCell ref="Y197:AD197"/>
    <mergeCell ref="AE197:AH197"/>
    <mergeCell ref="AI197:AK197"/>
    <mergeCell ref="AL197:AO197"/>
    <mergeCell ref="AS199:AV199"/>
    <mergeCell ref="AS193:AV193"/>
    <mergeCell ref="AW193:AZ193"/>
    <mergeCell ref="B195:F197"/>
    <mergeCell ref="G195:J197"/>
    <mergeCell ref="K195:N197"/>
    <mergeCell ref="O195:AO195"/>
    <mergeCell ref="AP195:AV196"/>
    <mergeCell ref="AW195:AZ197"/>
    <mergeCell ref="O196:U196"/>
    <mergeCell ref="V196:AH196"/>
    <mergeCell ref="Z193:AB193"/>
    <mergeCell ref="AC193:AE193"/>
    <mergeCell ref="AF193:AH193"/>
    <mergeCell ref="AI193:AL193"/>
    <mergeCell ref="AM193:AO193"/>
    <mergeCell ref="AP193:AR193"/>
    <mergeCell ref="AW199:AZ199"/>
    <mergeCell ref="AS198:AV198"/>
    <mergeCell ref="AW198:AZ198"/>
    <mergeCell ref="AI192:AL192"/>
    <mergeCell ref="AM192:AO192"/>
    <mergeCell ref="AP192:AR192"/>
    <mergeCell ref="AS192:AV192"/>
    <mergeCell ref="AW192:AZ192"/>
    <mergeCell ref="B193:F193"/>
    <mergeCell ref="G193:L193"/>
    <mergeCell ref="M193:P193"/>
    <mergeCell ref="Q193:V193"/>
    <mergeCell ref="W193:Y193"/>
    <mergeCell ref="AP197:AR197"/>
    <mergeCell ref="AS197:AV197"/>
    <mergeCell ref="AS191:AV191"/>
    <mergeCell ref="AW191:AZ191"/>
    <mergeCell ref="B192:F192"/>
    <mergeCell ref="G192:L192"/>
    <mergeCell ref="M192:P192"/>
    <mergeCell ref="Q192:V192"/>
    <mergeCell ref="W192:Y192"/>
    <mergeCell ref="Z192:AB192"/>
    <mergeCell ref="AC192:AE192"/>
    <mergeCell ref="AF192:AH192"/>
    <mergeCell ref="Z191:AB191"/>
    <mergeCell ref="AC191:AE191"/>
    <mergeCell ref="AF191:AH191"/>
    <mergeCell ref="AI191:AL191"/>
    <mergeCell ref="AM191:AO191"/>
    <mergeCell ref="AP191:AR191"/>
    <mergeCell ref="AI196:AO196"/>
    <mergeCell ref="O197:Q197"/>
    <mergeCell ref="R197:U197"/>
    <mergeCell ref="V197:X197"/>
    <mergeCell ref="AI190:AL190"/>
    <mergeCell ref="AM190:AO190"/>
    <mergeCell ref="AP190:AR190"/>
    <mergeCell ref="AS190:AV190"/>
    <mergeCell ref="AW190:AZ190"/>
    <mergeCell ref="B191:F191"/>
    <mergeCell ref="G191:L191"/>
    <mergeCell ref="M191:P191"/>
    <mergeCell ref="Q191:V191"/>
    <mergeCell ref="W191:Y191"/>
    <mergeCell ref="AS189:AV189"/>
    <mergeCell ref="AW189:AZ189"/>
    <mergeCell ref="B190:F190"/>
    <mergeCell ref="G190:L190"/>
    <mergeCell ref="M190:P190"/>
    <mergeCell ref="Q190:V190"/>
    <mergeCell ref="W190:Y190"/>
    <mergeCell ref="Z190:AB190"/>
    <mergeCell ref="AC190:AE190"/>
    <mergeCell ref="AF190:AH190"/>
    <mergeCell ref="Z189:AB189"/>
    <mergeCell ref="AC189:AE189"/>
    <mergeCell ref="AF189:AH189"/>
    <mergeCell ref="AI189:AL189"/>
    <mergeCell ref="AM189:AO189"/>
    <mergeCell ref="AP189:AR189"/>
    <mergeCell ref="AI188:AL188"/>
    <mergeCell ref="AM188:AO188"/>
    <mergeCell ref="AP188:AR188"/>
    <mergeCell ref="AS188:AV188"/>
    <mergeCell ref="AW188:AZ188"/>
    <mergeCell ref="B189:F189"/>
    <mergeCell ref="G189:L189"/>
    <mergeCell ref="M189:P189"/>
    <mergeCell ref="Q189:V189"/>
    <mergeCell ref="W189:Y189"/>
    <mergeCell ref="AS187:AV187"/>
    <mergeCell ref="AW187:AZ187"/>
    <mergeCell ref="B188:F188"/>
    <mergeCell ref="G188:L188"/>
    <mergeCell ref="M188:P188"/>
    <mergeCell ref="Q188:V188"/>
    <mergeCell ref="W188:Y188"/>
    <mergeCell ref="Z188:AB188"/>
    <mergeCell ref="AC188:AE188"/>
    <mergeCell ref="AF188:AH188"/>
    <mergeCell ref="Z187:AB187"/>
    <mergeCell ref="AC187:AE187"/>
    <mergeCell ref="AF187:AH187"/>
    <mergeCell ref="AI187:AL187"/>
    <mergeCell ref="AM187:AO187"/>
    <mergeCell ref="AP187:AR187"/>
    <mergeCell ref="AI186:AL186"/>
    <mergeCell ref="AM186:AO186"/>
    <mergeCell ref="AP186:AR186"/>
    <mergeCell ref="AS186:AV186"/>
    <mergeCell ref="AW186:AZ186"/>
    <mergeCell ref="B187:F187"/>
    <mergeCell ref="G187:L187"/>
    <mergeCell ref="M187:P187"/>
    <mergeCell ref="Q187:V187"/>
    <mergeCell ref="W187:Y187"/>
    <mergeCell ref="AS185:AV185"/>
    <mergeCell ref="AW185:AZ185"/>
    <mergeCell ref="B186:F186"/>
    <mergeCell ref="G186:L186"/>
    <mergeCell ref="M186:P186"/>
    <mergeCell ref="Q186:V186"/>
    <mergeCell ref="W186:Y186"/>
    <mergeCell ref="Z186:AB186"/>
    <mergeCell ref="AC186:AE186"/>
    <mergeCell ref="AF186:AH186"/>
    <mergeCell ref="Z185:AB185"/>
    <mergeCell ref="AC185:AE185"/>
    <mergeCell ref="AF185:AH185"/>
    <mergeCell ref="AI185:AL185"/>
    <mergeCell ref="AM185:AO185"/>
    <mergeCell ref="AP185:AR185"/>
    <mergeCell ref="AI184:AL184"/>
    <mergeCell ref="AM184:AO184"/>
    <mergeCell ref="AP184:AR184"/>
    <mergeCell ref="AS184:AV184"/>
    <mergeCell ref="AW184:AZ184"/>
    <mergeCell ref="B185:F185"/>
    <mergeCell ref="G185:L185"/>
    <mergeCell ref="M185:P185"/>
    <mergeCell ref="Q185:V185"/>
    <mergeCell ref="W185:Y185"/>
    <mergeCell ref="AS183:AV183"/>
    <mergeCell ref="AW183:AZ183"/>
    <mergeCell ref="B184:F184"/>
    <mergeCell ref="G184:L184"/>
    <mergeCell ref="M184:P184"/>
    <mergeCell ref="Q184:V184"/>
    <mergeCell ref="W184:Y184"/>
    <mergeCell ref="Z184:AB184"/>
    <mergeCell ref="AC184:AE184"/>
    <mergeCell ref="AF184:AH184"/>
    <mergeCell ref="Z183:AB183"/>
    <mergeCell ref="AC183:AE183"/>
    <mergeCell ref="AF183:AH183"/>
    <mergeCell ref="AI183:AL183"/>
    <mergeCell ref="AM183:AO183"/>
    <mergeCell ref="AP183:AR183"/>
    <mergeCell ref="AI182:AL182"/>
    <mergeCell ref="AM182:AO182"/>
    <mergeCell ref="AP182:AR182"/>
    <mergeCell ref="AS182:AV182"/>
    <mergeCell ref="AW182:AZ182"/>
    <mergeCell ref="B183:F183"/>
    <mergeCell ref="G183:L183"/>
    <mergeCell ref="M183:P183"/>
    <mergeCell ref="Q183:V183"/>
    <mergeCell ref="W183:Y183"/>
    <mergeCell ref="AS180:AV181"/>
    <mergeCell ref="AW180:AZ181"/>
    <mergeCell ref="B182:F182"/>
    <mergeCell ref="G182:L182"/>
    <mergeCell ref="M182:P182"/>
    <mergeCell ref="Q182:V182"/>
    <mergeCell ref="W182:Y182"/>
    <mergeCell ref="Z182:AB182"/>
    <mergeCell ref="AC182:AE182"/>
    <mergeCell ref="AF182:AH182"/>
    <mergeCell ref="Z180:AB181"/>
    <mergeCell ref="AC180:AE181"/>
    <mergeCell ref="AF180:AH181"/>
    <mergeCell ref="AI180:AL181"/>
    <mergeCell ref="AM180:AO181"/>
    <mergeCell ref="AP180:AR181"/>
    <mergeCell ref="AL176:AO176"/>
    <mergeCell ref="AP176:AR176"/>
    <mergeCell ref="AS176:AV176"/>
    <mergeCell ref="AW176:AZ176"/>
    <mergeCell ref="B178:BF178"/>
    <mergeCell ref="B180:F181"/>
    <mergeCell ref="G180:L181"/>
    <mergeCell ref="M180:P181"/>
    <mergeCell ref="Q180:V181"/>
    <mergeCell ref="W180:Y181"/>
    <mergeCell ref="AW175:AZ175"/>
    <mergeCell ref="B176:F176"/>
    <mergeCell ref="G176:J176"/>
    <mergeCell ref="K176:N176"/>
    <mergeCell ref="O176:Q176"/>
    <mergeCell ref="R176:U176"/>
    <mergeCell ref="V176:X176"/>
    <mergeCell ref="Y176:AD176"/>
    <mergeCell ref="AE176:AH176"/>
    <mergeCell ref="AI176:AK176"/>
    <mergeCell ref="Y175:AD175"/>
    <mergeCell ref="AE175:AH175"/>
    <mergeCell ref="AI175:AK175"/>
    <mergeCell ref="AL175:AO175"/>
    <mergeCell ref="AP175:AR175"/>
    <mergeCell ref="AS175:AV175"/>
    <mergeCell ref="AL174:AO174"/>
    <mergeCell ref="AP174:AR174"/>
    <mergeCell ref="AS174:AV174"/>
    <mergeCell ref="AW174:AZ174"/>
    <mergeCell ref="B175:F175"/>
    <mergeCell ref="G175:J175"/>
    <mergeCell ref="K175:N175"/>
    <mergeCell ref="O175:Q175"/>
    <mergeCell ref="R175:U175"/>
    <mergeCell ref="V175:X175"/>
    <mergeCell ref="AW173:AZ173"/>
    <mergeCell ref="B174:F174"/>
    <mergeCell ref="G174:J174"/>
    <mergeCell ref="K174:N174"/>
    <mergeCell ref="O174:Q174"/>
    <mergeCell ref="R174:U174"/>
    <mergeCell ref="V174:X174"/>
    <mergeCell ref="Y174:AD174"/>
    <mergeCell ref="AE174:AH174"/>
    <mergeCell ref="AI174:AK174"/>
    <mergeCell ref="Y173:AD173"/>
    <mergeCell ref="AE173:AH173"/>
    <mergeCell ref="AI173:AK173"/>
    <mergeCell ref="AL173:AO173"/>
    <mergeCell ref="AP173:AR173"/>
    <mergeCell ref="AS173:AV173"/>
    <mergeCell ref="B173:F173"/>
    <mergeCell ref="G173:J173"/>
    <mergeCell ref="K173:N173"/>
    <mergeCell ref="O173:Q173"/>
    <mergeCell ref="R173:U173"/>
    <mergeCell ref="V173:X173"/>
    <mergeCell ref="AE172:AH172"/>
    <mergeCell ref="AI172:AK172"/>
    <mergeCell ref="AL172:AO172"/>
    <mergeCell ref="AP172:AR172"/>
    <mergeCell ref="AS172:AV172"/>
    <mergeCell ref="AW172:AZ172"/>
    <mergeCell ref="AL171:AO171"/>
    <mergeCell ref="AP171:AR171"/>
    <mergeCell ref="AS171:AV171"/>
    <mergeCell ref="B172:F172"/>
    <mergeCell ref="G172:J172"/>
    <mergeCell ref="K172:N172"/>
    <mergeCell ref="O172:Q172"/>
    <mergeCell ref="R172:U172"/>
    <mergeCell ref="V172:X172"/>
    <mergeCell ref="Y172:AD172"/>
    <mergeCell ref="O171:Q171"/>
    <mergeCell ref="R171:U171"/>
    <mergeCell ref="V171:X171"/>
    <mergeCell ref="Y171:AD171"/>
    <mergeCell ref="AE171:AH171"/>
    <mergeCell ref="AI171:AK171"/>
    <mergeCell ref="AW167:AZ167"/>
    <mergeCell ref="B169:F171"/>
    <mergeCell ref="G169:J171"/>
    <mergeCell ref="K169:N171"/>
    <mergeCell ref="O169:AO169"/>
    <mergeCell ref="AP169:AV170"/>
    <mergeCell ref="AW169:AZ171"/>
    <mergeCell ref="O170:U170"/>
    <mergeCell ref="V170:AH170"/>
    <mergeCell ref="AI170:AO170"/>
    <mergeCell ref="AC167:AE167"/>
    <mergeCell ref="AF167:AH167"/>
    <mergeCell ref="AI167:AL167"/>
    <mergeCell ref="AM167:AO167"/>
    <mergeCell ref="AP167:AR167"/>
    <mergeCell ref="AS167:AV167"/>
    <mergeCell ref="AM166:AO166"/>
    <mergeCell ref="AP166:AR166"/>
    <mergeCell ref="AS166:AV166"/>
    <mergeCell ref="AW166:AZ166"/>
    <mergeCell ref="B167:F167"/>
    <mergeCell ref="G167:L167"/>
    <mergeCell ref="M167:P167"/>
    <mergeCell ref="Q167:V167"/>
    <mergeCell ref="W167:Y167"/>
    <mergeCell ref="Z167:AB167"/>
    <mergeCell ref="AW165:AZ165"/>
    <mergeCell ref="B166:F166"/>
    <mergeCell ref="G166:L166"/>
    <mergeCell ref="M166:P166"/>
    <mergeCell ref="Q166:V166"/>
    <mergeCell ref="W166:Y166"/>
    <mergeCell ref="Z166:AB166"/>
    <mergeCell ref="AC166:AE166"/>
    <mergeCell ref="AF166:AH166"/>
    <mergeCell ref="AI166:AL166"/>
    <mergeCell ref="AC165:AE165"/>
    <mergeCell ref="AF165:AH165"/>
    <mergeCell ref="AI165:AL165"/>
    <mergeCell ref="AM165:AO165"/>
    <mergeCell ref="AP165:AR165"/>
    <mergeCell ref="AS165:AV165"/>
    <mergeCell ref="AM164:AO164"/>
    <mergeCell ref="AP164:AR164"/>
    <mergeCell ref="AS164:AV164"/>
    <mergeCell ref="AW164:AZ164"/>
    <mergeCell ref="B165:F165"/>
    <mergeCell ref="G165:L165"/>
    <mergeCell ref="M165:P165"/>
    <mergeCell ref="Q165:V165"/>
    <mergeCell ref="W165:Y165"/>
    <mergeCell ref="Z165:AB165"/>
    <mergeCell ref="AW163:AZ163"/>
    <mergeCell ref="B164:F164"/>
    <mergeCell ref="G164:L164"/>
    <mergeCell ref="M164:P164"/>
    <mergeCell ref="Q164:V164"/>
    <mergeCell ref="W164:Y164"/>
    <mergeCell ref="Z164:AB164"/>
    <mergeCell ref="AC164:AE164"/>
    <mergeCell ref="AF164:AH164"/>
    <mergeCell ref="AI164:AL164"/>
    <mergeCell ref="AC163:AE163"/>
    <mergeCell ref="AF163:AH163"/>
    <mergeCell ref="AI163:AL163"/>
    <mergeCell ref="AM163:AO163"/>
    <mergeCell ref="AP163:AR163"/>
    <mergeCell ref="AS163:AV163"/>
    <mergeCell ref="AM162:AO162"/>
    <mergeCell ref="AP162:AR162"/>
    <mergeCell ref="AS162:AV162"/>
    <mergeCell ref="AW162:AZ162"/>
    <mergeCell ref="B163:F163"/>
    <mergeCell ref="G163:L163"/>
    <mergeCell ref="M163:P163"/>
    <mergeCell ref="Q163:V163"/>
    <mergeCell ref="W163:Y163"/>
    <mergeCell ref="Z163:AB163"/>
    <mergeCell ref="AW161:AZ161"/>
    <mergeCell ref="B162:F162"/>
    <mergeCell ref="G162:L162"/>
    <mergeCell ref="M162:P162"/>
    <mergeCell ref="Q162:V162"/>
    <mergeCell ref="W162:Y162"/>
    <mergeCell ref="Z162:AB162"/>
    <mergeCell ref="AC162:AE162"/>
    <mergeCell ref="AF162:AH162"/>
    <mergeCell ref="AI162:AL162"/>
    <mergeCell ref="AC161:AE161"/>
    <mergeCell ref="AF161:AH161"/>
    <mergeCell ref="AI161:AL161"/>
    <mergeCell ref="AM161:AO161"/>
    <mergeCell ref="AP161:AR161"/>
    <mergeCell ref="AS161:AV161"/>
    <mergeCell ref="AM160:AO160"/>
    <mergeCell ref="AP160:AR160"/>
    <mergeCell ref="AS160:AV160"/>
    <mergeCell ref="AW160:AZ160"/>
    <mergeCell ref="B161:F161"/>
    <mergeCell ref="G161:L161"/>
    <mergeCell ref="M161:P161"/>
    <mergeCell ref="Q161:V161"/>
    <mergeCell ref="W161:Y161"/>
    <mergeCell ref="Z161:AB161"/>
    <mergeCell ref="AW159:AZ159"/>
    <mergeCell ref="B160:F160"/>
    <mergeCell ref="G160:L160"/>
    <mergeCell ref="M160:P160"/>
    <mergeCell ref="Q160:V160"/>
    <mergeCell ref="W160:Y160"/>
    <mergeCell ref="Z160:AB160"/>
    <mergeCell ref="AC160:AE160"/>
    <mergeCell ref="AF160:AH160"/>
    <mergeCell ref="AI160:AL160"/>
    <mergeCell ref="AC159:AE159"/>
    <mergeCell ref="AF159:AH159"/>
    <mergeCell ref="AI159:AL159"/>
    <mergeCell ref="AM159:AO159"/>
    <mergeCell ref="AP159:AR159"/>
    <mergeCell ref="AS159:AV159"/>
    <mergeCell ref="AM158:AO158"/>
    <mergeCell ref="AP158:AR158"/>
    <mergeCell ref="AS158:AV158"/>
    <mergeCell ref="AW158:AZ158"/>
    <mergeCell ref="B159:F159"/>
    <mergeCell ref="G159:L159"/>
    <mergeCell ref="M159:P159"/>
    <mergeCell ref="Q159:V159"/>
    <mergeCell ref="W159:Y159"/>
    <mergeCell ref="Z159:AB159"/>
    <mergeCell ref="AW157:AZ157"/>
    <mergeCell ref="B158:F158"/>
    <mergeCell ref="G158:L158"/>
    <mergeCell ref="M158:P158"/>
    <mergeCell ref="Q158:V158"/>
    <mergeCell ref="W158:Y158"/>
    <mergeCell ref="Z158:AB158"/>
    <mergeCell ref="AC158:AE158"/>
    <mergeCell ref="AF158:AH158"/>
    <mergeCell ref="AI158:AL158"/>
    <mergeCell ref="AC157:AE157"/>
    <mergeCell ref="AF157:AH157"/>
    <mergeCell ref="AI157:AL157"/>
    <mergeCell ref="AM157:AO157"/>
    <mergeCell ref="AP157:AR157"/>
    <mergeCell ref="AS157:AV157"/>
    <mergeCell ref="AM156:AO156"/>
    <mergeCell ref="AP156:AR156"/>
    <mergeCell ref="AS156:AV156"/>
    <mergeCell ref="AW156:AZ156"/>
    <mergeCell ref="B157:F157"/>
    <mergeCell ref="G157:L157"/>
    <mergeCell ref="M157:P157"/>
    <mergeCell ref="Q157:V157"/>
    <mergeCell ref="W157:Y157"/>
    <mergeCell ref="Z157:AB157"/>
    <mergeCell ref="AW154:AZ155"/>
    <mergeCell ref="B156:F156"/>
    <mergeCell ref="G156:L156"/>
    <mergeCell ref="M156:P156"/>
    <mergeCell ref="Q156:V156"/>
    <mergeCell ref="W156:Y156"/>
    <mergeCell ref="Z156:AB156"/>
    <mergeCell ref="AC156:AE156"/>
    <mergeCell ref="AF156:AH156"/>
    <mergeCell ref="AI156:AL156"/>
    <mergeCell ref="AC154:AE155"/>
    <mergeCell ref="AF154:AH155"/>
    <mergeCell ref="AI154:AL155"/>
    <mergeCell ref="AM154:AO155"/>
    <mergeCell ref="AP154:AR155"/>
    <mergeCell ref="AS154:AV155"/>
    <mergeCell ref="B154:F155"/>
    <mergeCell ref="G154:L155"/>
    <mergeCell ref="M154:P155"/>
    <mergeCell ref="Q154:V155"/>
    <mergeCell ref="W154:Y155"/>
    <mergeCell ref="Z154:AB155"/>
    <mergeCell ref="AI150:AK150"/>
    <mergeCell ref="AL150:AO150"/>
    <mergeCell ref="AP150:AR150"/>
    <mergeCell ref="AS150:AV150"/>
    <mergeCell ref="AW150:AZ150"/>
    <mergeCell ref="B152:BF152"/>
    <mergeCell ref="AS149:AV149"/>
    <mergeCell ref="AW149:AZ149"/>
    <mergeCell ref="B150:F150"/>
    <mergeCell ref="G150:J150"/>
    <mergeCell ref="K150:N150"/>
    <mergeCell ref="O150:Q150"/>
    <mergeCell ref="R150:U150"/>
    <mergeCell ref="V150:X150"/>
    <mergeCell ref="Y150:AD150"/>
    <mergeCell ref="AE150:AH150"/>
    <mergeCell ref="V149:X149"/>
    <mergeCell ref="Y149:AD149"/>
    <mergeCell ref="AE149:AH149"/>
    <mergeCell ref="AI149:AK149"/>
    <mergeCell ref="AL149:AO149"/>
    <mergeCell ref="AP149:AR149"/>
    <mergeCell ref="AI148:AK148"/>
    <mergeCell ref="AL148:AO148"/>
    <mergeCell ref="AP148:AR148"/>
    <mergeCell ref="AS148:AV148"/>
    <mergeCell ref="AW148:AZ148"/>
    <mergeCell ref="B149:F149"/>
    <mergeCell ref="G149:J149"/>
    <mergeCell ref="K149:N149"/>
    <mergeCell ref="O149:Q149"/>
    <mergeCell ref="R149:U149"/>
    <mergeCell ref="AS147:AV147"/>
    <mergeCell ref="AW147:AZ147"/>
    <mergeCell ref="B148:F148"/>
    <mergeCell ref="G148:J148"/>
    <mergeCell ref="K148:N148"/>
    <mergeCell ref="O148:Q148"/>
    <mergeCell ref="R148:U148"/>
    <mergeCell ref="V148:X148"/>
    <mergeCell ref="Y148:AD148"/>
    <mergeCell ref="AE148:AH148"/>
    <mergeCell ref="V147:X147"/>
    <mergeCell ref="Y147:AD147"/>
    <mergeCell ref="AE147:AH147"/>
    <mergeCell ref="AI147:AK147"/>
    <mergeCell ref="AL147:AO147"/>
    <mergeCell ref="AP147:AR147"/>
    <mergeCell ref="AI146:AK146"/>
    <mergeCell ref="AL146:AO146"/>
    <mergeCell ref="AP146:AR146"/>
    <mergeCell ref="AS146:AV146"/>
    <mergeCell ref="AW146:AZ146"/>
    <mergeCell ref="B147:F147"/>
    <mergeCell ref="G147:J147"/>
    <mergeCell ref="K147:N147"/>
    <mergeCell ref="O147:Q147"/>
    <mergeCell ref="R147:U147"/>
    <mergeCell ref="AP145:AR145"/>
    <mergeCell ref="AS145:AV145"/>
    <mergeCell ref="B146:F146"/>
    <mergeCell ref="G146:J146"/>
    <mergeCell ref="K146:N146"/>
    <mergeCell ref="O146:Q146"/>
    <mergeCell ref="R146:U146"/>
    <mergeCell ref="V146:X146"/>
    <mergeCell ref="Y146:AD146"/>
    <mergeCell ref="AE146:AH146"/>
    <mergeCell ref="O144:U144"/>
    <mergeCell ref="V144:AH144"/>
    <mergeCell ref="AI144:AO144"/>
    <mergeCell ref="O145:Q145"/>
    <mergeCell ref="R145:U145"/>
    <mergeCell ref="V145:X145"/>
    <mergeCell ref="Y145:AD145"/>
    <mergeCell ref="AE145:AH145"/>
    <mergeCell ref="AI145:AK145"/>
    <mergeCell ref="AL145:AO145"/>
    <mergeCell ref="AM141:AO141"/>
    <mergeCell ref="AP141:AR141"/>
    <mergeCell ref="AS141:AV141"/>
    <mergeCell ref="AW141:AZ141"/>
    <mergeCell ref="B143:F145"/>
    <mergeCell ref="G143:J145"/>
    <mergeCell ref="K143:N145"/>
    <mergeCell ref="O143:AO143"/>
    <mergeCell ref="AP143:AV144"/>
    <mergeCell ref="AW143:AZ145"/>
    <mergeCell ref="AW140:AZ140"/>
    <mergeCell ref="B141:F141"/>
    <mergeCell ref="G141:L141"/>
    <mergeCell ref="M141:P141"/>
    <mergeCell ref="Q141:V141"/>
    <mergeCell ref="W141:Y141"/>
    <mergeCell ref="Z141:AB141"/>
    <mergeCell ref="AC141:AE141"/>
    <mergeCell ref="AF141:AH141"/>
    <mergeCell ref="AI141:AL141"/>
    <mergeCell ref="AC140:AE140"/>
    <mergeCell ref="AF140:AH140"/>
    <mergeCell ref="AI140:AL140"/>
    <mergeCell ref="AM140:AO140"/>
    <mergeCell ref="AP140:AR140"/>
    <mergeCell ref="AS140:AV140"/>
    <mergeCell ref="B140:F140"/>
    <mergeCell ref="G140:L140"/>
    <mergeCell ref="M140:P140"/>
    <mergeCell ref="Q140:V140"/>
    <mergeCell ref="W140:Y140"/>
    <mergeCell ref="Z140:AB140"/>
    <mergeCell ref="AP138:AR138"/>
    <mergeCell ref="AW138:AZ138"/>
    <mergeCell ref="B139:F139"/>
    <mergeCell ref="G139:L139"/>
    <mergeCell ref="M139:P139"/>
    <mergeCell ref="Z139:AB139"/>
    <mergeCell ref="AC139:AE139"/>
    <mergeCell ref="AM139:AO139"/>
    <mergeCell ref="AP139:AR139"/>
    <mergeCell ref="AW139:AZ139"/>
    <mergeCell ref="B138:F138"/>
    <mergeCell ref="G138:L138"/>
    <mergeCell ref="M138:P138"/>
    <mergeCell ref="Z138:AB138"/>
    <mergeCell ref="AC138:AE138"/>
    <mergeCell ref="AM138:AO138"/>
    <mergeCell ref="AP136:AR136"/>
    <mergeCell ref="AW136:AZ136"/>
    <mergeCell ref="B137:F137"/>
    <mergeCell ref="G137:L137"/>
    <mergeCell ref="M137:P137"/>
    <mergeCell ref="Z137:AB137"/>
    <mergeCell ref="AC137:AE137"/>
    <mergeCell ref="AM137:AO137"/>
    <mergeCell ref="AP137:AR137"/>
    <mergeCell ref="AW137:AZ137"/>
    <mergeCell ref="B136:F136"/>
    <mergeCell ref="G136:L136"/>
    <mergeCell ref="M136:P136"/>
    <mergeCell ref="Z136:AB136"/>
    <mergeCell ref="AC136:AE136"/>
    <mergeCell ref="AM136:AO136"/>
    <mergeCell ref="AW134:AZ134"/>
    <mergeCell ref="B135:F135"/>
    <mergeCell ref="G135:L135"/>
    <mergeCell ref="M135:P135"/>
    <mergeCell ref="Z135:AB135"/>
    <mergeCell ref="AC135:AE135"/>
    <mergeCell ref="AM135:AO135"/>
    <mergeCell ref="AP135:AR135"/>
    <mergeCell ref="AW135:AZ135"/>
    <mergeCell ref="AC134:AE134"/>
    <mergeCell ref="AF134:AH134"/>
    <mergeCell ref="AI134:AL134"/>
    <mergeCell ref="AM134:AO134"/>
    <mergeCell ref="AP134:AR134"/>
    <mergeCell ref="AS134:AV134"/>
    <mergeCell ref="AM133:AO133"/>
    <mergeCell ref="AP133:AR133"/>
    <mergeCell ref="AS133:AV133"/>
    <mergeCell ref="AW133:AZ133"/>
    <mergeCell ref="B134:F134"/>
    <mergeCell ref="G134:L134"/>
    <mergeCell ref="M134:P134"/>
    <mergeCell ref="Q134:V134"/>
    <mergeCell ref="W134:Y134"/>
    <mergeCell ref="Z134:AB134"/>
    <mergeCell ref="AW132:AZ132"/>
    <mergeCell ref="B133:F133"/>
    <mergeCell ref="G133:L133"/>
    <mergeCell ref="M133:P133"/>
    <mergeCell ref="Q133:V133"/>
    <mergeCell ref="W133:Y133"/>
    <mergeCell ref="Z133:AB133"/>
    <mergeCell ref="AC133:AE133"/>
    <mergeCell ref="AF133:AH133"/>
    <mergeCell ref="AI133:AL133"/>
    <mergeCell ref="AC132:AE132"/>
    <mergeCell ref="AF132:AH132"/>
    <mergeCell ref="AI132:AL132"/>
    <mergeCell ref="AM132:AO132"/>
    <mergeCell ref="AP132:AR132"/>
    <mergeCell ref="AS132:AV132"/>
    <mergeCell ref="AM131:AO131"/>
    <mergeCell ref="AP131:AR131"/>
    <mergeCell ref="AS131:AV131"/>
    <mergeCell ref="AW131:AZ131"/>
    <mergeCell ref="B132:F132"/>
    <mergeCell ref="G132:L132"/>
    <mergeCell ref="M132:P132"/>
    <mergeCell ref="Q132:V132"/>
    <mergeCell ref="W132:Y132"/>
    <mergeCell ref="Z132:AB132"/>
    <mergeCell ref="AW130:AZ130"/>
    <mergeCell ref="B131:F131"/>
    <mergeCell ref="G131:L131"/>
    <mergeCell ref="M131:P131"/>
    <mergeCell ref="Q131:V131"/>
    <mergeCell ref="W131:Y131"/>
    <mergeCell ref="Z131:AB131"/>
    <mergeCell ref="AC131:AE131"/>
    <mergeCell ref="AF131:AH131"/>
    <mergeCell ref="AI131:AL131"/>
    <mergeCell ref="AC130:AE130"/>
    <mergeCell ref="AF130:AH130"/>
    <mergeCell ref="AI130:AL130"/>
    <mergeCell ref="AM130:AO130"/>
    <mergeCell ref="AP130:AR130"/>
    <mergeCell ref="AS130:AV130"/>
    <mergeCell ref="AM128:AO129"/>
    <mergeCell ref="AP128:AR129"/>
    <mergeCell ref="AS128:AV129"/>
    <mergeCell ref="AW128:AZ129"/>
    <mergeCell ref="B130:F130"/>
    <mergeCell ref="G130:L130"/>
    <mergeCell ref="M130:P130"/>
    <mergeCell ref="Q130:V130"/>
    <mergeCell ref="W130:Y130"/>
    <mergeCell ref="Z130:AB130"/>
    <mergeCell ref="B126:BF126"/>
    <mergeCell ref="B128:F129"/>
    <mergeCell ref="G128:L129"/>
    <mergeCell ref="M128:P129"/>
    <mergeCell ref="Q128:V129"/>
    <mergeCell ref="W128:Y129"/>
    <mergeCell ref="Z128:AB129"/>
    <mergeCell ref="AC128:AE129"/>
    <mergeCell ref="AF128:AH129"/>
    <mergeCell ref="AI128:AL129"/>
    <mergeCell ref="B123:Y123"/>
    <mergeCell ref="Z123:AB123"/>
    <mergeCell ref="AC123:AJ123"/>
    <mergeCell ref="AK123:AR123"/>
    <mergeCell ref="AS123:AZ123"/>
    <mergeCell ref="B125:BF125"/>
    <mergeCell ref="B121:Y121"/>
    <mergeCell ref="Z121:AB121"/>
    <mergeCell ref="AC121:AJ121"/>
    <mergeCell ref="AK121:AR121"/>
    <mergeCell ref="AS121:AZ121"/>
    <mergeCell ref="B122:Y122"/>
    <mergeCell ref="Z122:AB122"/>
    <mergeCell ref="AC122:AJ122"/>
    <mergeCell ref="AK122:AR122"/>
    <mergeCell ref="AS122:AZ122"/>
    <mergeCell ref="B119:Y119"/>
    <mergeCell ref="Z119:AB119"/>
    <mergeCell ref="AC119:AJ119"/>
    <mergeCell ref="AK119:AR119"/>
    <mergeCell ref="AS119:AZ119"/>
    <mergeCell ref="B120:Y120"/>
    <mergeCell ref="Z120:AB120"/>
    <mergeCell ref="AC120:AJ120"/>
    <mergeCell ref="AK120:AR120"/>
    <mergeCell ref="AS120:AZ120"/>
    <mergeCell ref="AW112:AZ112"/>
    <mergeCell ref="B114:AZ114"/>
    <mergeCell ref="B116:Y118"/>
    <mergeCell ref="Z116:AB118"/>
    <mergeCell ref="AC116:AZ116"/>
    <mergeCell ref="AC117:AJ118"/>
    <mergeCell ref="AK117:AR118"/>
    <mergeCell ref="AS117:AZ118"/>
    <mergeCell ref="Z112:AD112"/>
    <mergeCell ref="AE112:AH112"/>
    <mergeCell ref="AI112:AL112"/>
    <mergeCell ref="AM112:AO112"/>
    <mergeCell ref="AP112:AR112"/>
    <mergeCell ref="AS112:AV112"/>
    <mergeCell ref="AM111:AO111"/>
    <mergeCell ref="AP111:AR111"/>
    <mergeCell ref="AS111:AV111"/>
    <mergeCell ref="AW111:AZ111"/>
    <mergeCell ref="B112:F112"/>
    <mergeCell ref="G112:I112"/>
    <mergeCell ref="J112:M112"/>
    <mergeCell ref="N112:Q112"/>
    <mergeCell ref="R112:U112"/>
    <mergeCell ref="V112:Y112"/>
    <mergeCell ref="AW110:AZ110"/>
    <mergeCell ref="B111:F111"/>
    <mergeCell ref="G111:I111"/>
    <mergeCell ref="J111:M111"/>
    <mergeCell ref="N111:Q111"/>
    <mergeCell ref="R111:U111"/>
    <mergeCell ref="V111:Y111"/>
    <mergeCell ref="Z111:AD111"/>
    <mergeCell ref="AE111:AH111"/>
    <mergeCell ref="AI111:AL111"/>
    <mergeCell ref="Z110:AD110"/>
    <mergeCell ref="AE110:AH110"/>
    <mergeCell ref="AI110:AL110"/>
    <mergeCell ref="AM110:AO110"/>
    <mergeCell ref="AP110:AR110"/>
    <mergeCell ref="AS110:AV110"/>
    <mergeCell ref="AM109:AO109"/>
    <mergeCell ref="AP109:AR109"/>
    <mergeCell ref="AS109:AV109"/>
    <mergeCell ref="AW109:AZ109"/>
    <mergeCell ref="B110:F110"/>
    <mergeCell ref="G110:I110"/>
    <mergeCell ref="J110:M110"/>
    <mergeCell ref="N110:Q110"/>
    <mergeCell ref="R110:U110"/>
    <mergeCell ref="V110:Y110"/>
    <mergeCell ref="AW108:AZ108"/>
    <mergeCell ref="B109:F109"/>
    <mergeCell ref="G109:I109"/>
    <mergeCell ref="J109:M109"/>
    <mergeCell ref="N109:Q109"/>
    <mergeCell ref="R109:U109"/>
    <mergeCell ref="V109:Y109"/>
    <mergeCell ref="Z109:AD109"/>
    <mergeCell ref="AE109:AH109"/>
    <mergeCell ref="AI109:AL109"/>
    <mergeCell ref="Z108:AD108"/>
    <mergeCell ref="AE108:AH108"/>
    <mergeCell ref="AI108:AL108"/>
    <mergeCell ref="AM108:AO108"/>
    <mergeCell ref="AP108:AR108"/>
    <mergeCell ref="AS108:AV108"/>
    <mergeCell ref="B108:F108"/>
    <mergeCell ref="G108:I108"/>
    <mergeCell ref="J108:M108"/>
    <mergeCell ref="N108:Q108"/>
    <mergeCell ref="R108:U108"/>
    <mergeCell ref="V108:Y108"/>
    <mergeCell ref="AE106:AH107"/>
    <mergeCell ref="AI106:AL107"/>
    <mergeCell ref="AM106:AO107"/>
    <mergeCell ref="AP106:AR107"/>
    <mergeCell ref="AS106:AV107"/>
    <mergeCell ref="AW106:AZ107"/>
    <mergeCell ref="AS102:AV102"/>
    <mergeCell ref="AW102:AZ102"/>
    <mergeCell ref="B104:BF104"/>
    <mergeCell ref="B106:F107"/>
    <mergeCell ref="G106:I107"/>
    <mergeCell ref="J106:M107"/>
    <mergeCell ref="N106:Q107"/>
    <mergeCell ref="R106:U107"/>
    <mergeCell ref="V106:Y107"/>
    <mergeCell ref="Z106:AD107"/>
    <mergeCell ref="V102:Y102"/>
    <mergeCell ref="Z102:AD102"/>
    <mergeCell ref="AE102:AH102"/>
    <mergeCell ref="AI102:AL102"/>
    <mergeCell ref="AM102:AO102"/>
    <mergeCell ref="AP102:AR102"/>
    <mergeCell ref="AI101:AL101"/>
    <mergeCell ref="AM101:AO101"/>
    <mergeCell ref="AP101:AR101"/>
    <mergeCell ref="AS101:AV101"/>
    <mergeCell ref="AW101:AZ101"/>
    <mergeCell ref="B102:F102"/>
    <mergeCell ref="G102:I102"/>
    <mergeCell ref="J102:M102"/>
    <mergeCell ref="N102:Q102"/>
    <mergeCell ref="R102:U102"/>
    <mergeCell ref="AS100:AV100"/>
    <mergeCell ref="AW100:AZ100"/>
    <mergeCell ref="B101:F101"/>
    <mergeCell ref="G101:I101"/>
    <mergeCell ref="J101:M101"/>
    <mergeCell ref="N101:Q101"/>
    <mergeCell ref="R101:U101"/>
    <mergeCell ref="V101:Y101"/>
    <mergeCell ref="Z101:AD101"/>
    <mergeCell ref="AE101:AH101"/>
    <mergeCell ref="V100:Y100"/>
    <mergeCell ref="Z100:AD100"/>
    <mergeCell ref="AE100:AH100"/>
    <mergeCell ref="AI100:AL100"/>
    <mergeCell ref="AM100:AO100"/>
    <mergeCell ref="AP100:AR100"/>
    <mergeCell ref="AI99:AL99"/>
    <mergeCell ref="AM99:AO99"/>
    <mergeCell ref="AP99:AR99"/>
    <mergeCell ref="AS99:AV99"/>
    <mergeCell ref="AW99:AZ99"/>
    <mergeCell ref="B100:F100"/>
    <mergeCell ref="G100:I100"/>
    <mergeCell ref="J100:M100"/>
    <mergeCell ref="N100:Q100"/>
    <mergeCell ref="R100:U100"/>
    <mergeCell ref="AS98:AV98"/>
    <mergeCell ref="AW98:AZ98"/>
    <mergeCell ref="B99:F99"/>
    <mergeCell ref="G99:I99"/>
    <mergeCell ref="J99:M99"/>
    <mergeCell ref="N99:Q99"/>
    <mergeCell ref="R99:U99"/>
    <mergeCell ref="V99:Y99"/>
    <mergeCell ref="Z99:AD99"/>
    <mergeCell ref="AE99:AH99"/>
    <mergeCell ref="V98:Y98"/>
    <mergeCell ref="Z98:AD98"/>
    <mergeCell ref="AE98:AH98"/>
    <mergeCell ref="AI98:AL98"/>
    <mergeCell ref="AM98:AO98"/>
    <mergeCell ref="AP98:AR98"/>
    <mergeCell ref="AI96:AL97"/>
    <mergeCell ref="AM96:AO97"/>
    <mergeCell ref="AP96:AR97"/>
    <mergeCell ref="AS96:AV97"/>
    <mergeCell ref="AW96:AZ97"/>
    <mergeCell ref="B98:F98"/>
    <mergeCell ref="G98:I98"/>
    <mergeCell ref="J98:M98"/>
    <mergeCell ref="N98:Q98"/>
    <mergeCell ref="R98:U98"/>
    <mergeCell ref="AW92:AZ92"/>
    <mergeCell ref="B94:BF94"/>
    <mergeCell ref="B96:F97"/>
    <mergeCell ref="G96:I97"/>
    <mergeCell ref="J96:M97"/>
    <mergeCell ref="N96:Q97"/>
    <mergeCell ref="R96:U97"/>
    <mergeCell ref="V96:Y97"/>
    <mergeCell ref="Z96:AD97"/>
    <mergeCell ref="AE96:AH97"/>
    <mergeCell ref="Z92:AD92"/>
    <mergeCell ref="AE92:AH92"/>
    <mergeCell ref="AI92:AL92"/>
    <mergeCell ref="AM92:AO92"/>
    <mergeCell ref="AP92:AR92"/>
    <mergeCell ref="AS92:AV92"/>
    <mergeCell ref="AM91:AO91"/>
    <mergeCell ref="AP91:AR91"/>
    <mergeCell ref="AS91:AV91"/>
    <mergeCell ref="AW91:AZ91"/>
    <mergeCell ref="B92:F92"/>
    <mergeCell ref="G92:I92"/>
    <mergeCell ref="J92:M92"/>
    <mergeCell ref="N92:Q92"/>
    <mergeCell ref="R92:U92"/>
    <mergeCell ref="V92:Y92"/>
    <mergeCell ref="AW90:AZ90"/>
    <mergeCell ref="B91:F91"/>
    <mergeCell ref="G91:I91"/>
    <mergeCell ref="J91:M91"/>
    <mergeCell ref="N91:Q91"/>
    <mergeCell ref="R91:U91"/>
    <mergeCell ref="V91:Y91"/>
    <mergeCell ref="Z91:AD91"/>
    <mergeCell ref="AE91:AH91"/>
    <mergeCell ref="AI91:AL91"/>
    <mergeCell ref="Z90:AD90"/>
    <mergeCell ref="AE90:AH90"/>
    <mergeCell ref="AI90:AL90"/>
    <mergeCell ref="AM90:AO90"/>
    <mergeCell ref="AP90:AR90"/>
    <mergeCell ref="AS90:AV90"/>
    <mergeCell ref="AM89:AO89"/>
    <mergeCell ref="AP89:AR89"/>
    <mergeCell ref="AS89:AV89"/>
    <mergeCell ref="AW89:AZ89"/>
    <mergeCell ref="B90:F90"/>
    <mergeCell ref="G90:I90"/>
    <mergeCell ref="J90:M90"/>
    <mergeCell ref="N90:Q90"/>
    <mergeCell ref="R90:U90"/>
    <mergeCell ref="V90:Y90"/>
    <mergeCell ref="AW88:AZ88"/>
    <mergeCell ref="B89:F89"/>
    <mergeCell ref="G89:I89"/>
    <mergeCell ref="J89:M89"/>
    <mergeCell ref="N89:Q89"/>
    <mergeCell ref="R89:U89"/>
    <mergeCell ref="V89:Y89"/>
    <mergeCell ref="Z89:AD89"/>
    <mergeCell ref="AE89:AH89"/>
    <mergeCell ref="AI89:AL89"/>
    <mergeCell ref="Z88:AD88"/>
    <mergeCell ref="AE88:AH88"/>
    <mergeCell ref="AI88:AL88"/>
    <mergeCell ref="AM88:AO88"/>
    <mergeCell ref="AP88:AR88"/>
    <mergeCell ref="AS88:AV88"/>
    <mergeCell ref="AM86:AO87"/>
    <mergeCell ref="AP86:AR87"/>
    <mergeCell ref="AS86:AV87"/>
    <mergeCell ref="AW86:AZ87"/>
    <mergeCell ref="B88:F88"/>
    <mergeCell ref="G88:I88"/>
    <mergeCell ref="J88:M88"/>
    <mergeCell ref="N88:Q88"/>
    <mergeCell ref="R88:U88"/>
    <mergeCell ref="V88:Y88"/>
    <mergeCell ref="B84:BF84"/>
    <mergeCell ref="B86:F87"/>
    <mergeCell ref="G86:I87"/>
    <mergeCell ref="J86:M87"/>
    <mergeCell ref="N86:Q87"/>
    <mergeCell ref="R86:U87"/>
    <mergeCell ref="V86:Y87"/>
    <mergeCell ref="Z86:AD87"/>
    <mergeCell ref="AE86:AH87"/>
    <mergeCell ref="AI86:AL87"/>
    <mergeCell ref="B81:Y81"/>
    <mergeCell ref="Z81:AB81"/>
    <mergeCell ref="AC81:AJ81"/>
    <mergeCell ref="AK81:AR81"/>
    <mergeCell ref="AS81:AZ81"/>
    <mergeCell ref="B83:BF83"/>
    <mergeCell ref="B79:Y79"/>
    <mergeCell ref="Z79:AB79"/>
    <mergeCell ref="AC79:AJ79"/>
    <mergeCell ref="AK79:AR79"/>
    <mergeCell ref="AS79:AZ79"/>
    <mergeCell ref="B80:Y80"/>
    <mergeCell ref="Z80:AB80"/>
    <mergeCell ref="AC80:AJ80"/>
    <mergeCell ref="AK80:AR80"/>
    <mergeCell ref="AS80:AZ80"/>
    <mergeCell ref="B77:Y77"/>
    <mergeCell ref="Z77:AB77"/>
    <mergeCell ref="AC77:AJ77"/>
    <mergeCell ref="AK77:AR77"/>
    <mergeCell ref="AS77:AZ77"/>
    <mergeCell ref="B78:Y78"/>
    <mergeCell ref="Z78:AB78"/>
    <mergeCell ref="AC78:AJ78"/>
    <mergeCell ref="AK78:AR78"/>
    <mergeCell ref="AS78:AZ78"/>
    <mergeCell ref="AR70:AT70"/>
    <mergeCell ref="AU70:AW70"/>
    <mergeCell ref="AX70:AZ70"/>
    <mergeCell ref="B72:AZ72"/>
    <mergeCell ref="B74:Y76"/>
    <mergeCell ref="Z74:AB76"/>
    <mergeCell ref="AC74:AZ74"/>
    <mergeCell ref="AC75:AJ76"/>
    <mergeCell ref="AK75:AR76"/>
    <mergeCell ref="AS75:AZ76"/>
    <mergeCell ref="Z70:AC70"/>
    <mergeCell ref="AD70:AF70"/>
    <mergeCell ref="AG70:AI70"/>
    <mergeCell ref="AJ70:AL70"/>
    <mergeCell ref="AM70:AO70"/>
    <mergeCell ref="AP70:AQ70"/>
    <mergeCell ref="B70:F70"/>
    <mergeCell ref="G70:I70"/>
    <mergeCell ref="J70:M70"/>
    <mergeCell ref="N70:Q70"/>
    <mergeCell ref="R70:U70"/>
    <mergeCell ref="V70:Y70"/>
    <mergeCell ref="AJ69:AL69"/>
    <mergeCell ref="AM69:AO69"/>
    <mergeCell ref="AP69:AQ69"/>
    <mergeCell ref="AR69:AT69"/>
    <mergeCell ref="AU69:AW69"/>
    <mergeCell ref="AX69:AZ69"/>
    <mergeCell ref="AX68:AZ68"/>
    <mergeCell ref="B69:F69"/>
    <mergeCell ref="G69:I69"/>
    <mergeCell ref="J69:M69"/>
    <mergeCell ref="N69:Q69"/>
    <mergeCell ref="R69:U69"/>
    <mergeCell ref="V69:Y69"/>
    <mergeCell ref="Z69:AC69"/>
    <mergeCell ref="AD69:AF69"/>
    <mergeCell ref="AG69:AI69"/>
    <mergeCell ref="AG68:AI68"/>
    <mergeCell ref="AJ68:AL68"/>
    <mergeCell ref="AM68:AO68"/>
    <mergeCell ref="AP68:AQ68"/>
    <mergeCell ref="AR68:AT68"/>
    <mergeCell ref="AU68:AW68"/>
    <mergeCell ref="AU67:AW67"/>
    <mergeCell ref="AX67:AZ67"/>
    <mergeCell ref="B68:F68"/>
    <mergeCell ref="G68:I68"/>
    <mergeCell ref="J68:M68"/>
    <mergeCell ref="N68:Q68"/>
    <mergeCell ref="R68:U68"/>
    <mergeCell ref="V68:Y68"/>
    <mergeCell ref="Z68:AC68"/>
    <mergeCell ref="AD68:AF68"/>
    <mergeCell ref="AD67:AF67"/>
    <mergeCell ref="AG67:AI67"/>
    <mergeCell ref="AJ67:AL67"/>
    <mergeCell ref="AM67:AO67"/>
    <mergeCell ref="AP67:AQ67"/>
    <mergeCell ref="AR67:AT67"/>
    <mergeCell ref="AR66:AT66"/>
    <mergeCell ref="AU66:AW66"/>
    <mergeCell ref="AX66:AZ66"/>
    <mergeCell ref="B67:F67"/>
    <mergeCell ref="G67:I67"/>
    <mergeCell ref="J67:M67"/>
    <mergeCell ref="N67:Q67"/>
    <mergeCell ref="R67:U67"/>
    <mergeCell ref="V67:Y67"/>
    <mergeCell ref="Z67:AC67"/>
    <mergeCell ref="Z66:AC66"/>
    <mergeCell ref="AD66:AF66"/>
    <mergeCell ref="AG66:AI66"/>
    <mergeCell ref="AJ66:AL66"/>
    <mergeCell ref="AM66:AO66"/>
    <mergeCell ref="AP66:AQ66"/>
    <mergeCell ref="B66:F66"/>
    <mergeCell ref="G66:I66"/>
    <mergeCell ref="J66:M66"/>
    <mergeCell ref="N66:Q66"/>
    <mergeCell ref="R66:U66"/>
    <mergeCell ref="V66:Y66"/>
    <mergeCell ref="AJ64:AO64"/>
    <mergeCell ref="AP64:AW64"/>
    <mergeCell ref="AX64:AZ65"/>
    <mergeCell ref="AD65:AF65"/>
    <mergeCell ref="AG65:AI65"/>
    <mergeCell ref="AJ65:AL65"/>
    <mergeCell ref="AM65:AO65"/>
    <mergeCell ref="AP65:AQ65"/>
    <mergeCell ref="AR65:AT65"/>
    <mergeCell ref="AU65:AW65"/>
    <mergeCell ref="AX60:AZ60"/>
    <mergeCell ref="B62:BF62"/>
    <mergeCell ref="B64:F65"/>
    <mergeCell ref="G64:I65"/>
    <mergeCell ref="J64:M65"/>
    <mergeCell ref="N64:Q65"/>
    <mergeCell ref="R64:U65"/>
    <mergeCell ref="V64:Y65"/>
    <mergeCell ref="Z64:AC65"/>
    <mergeCell ref="AD64:AI64"/>
    <mergeCell ref="AG60:AI60"/>
    <mergeCell ref="AJ60:AL60"/>
    <mergeCell ref="AM60:AO60"/>
    <mergeCell ref="AP60:AQ60"/>
    <mergeCell ref="AR60:AT60"/>
    <mergeCell ref="AU60:AW60"/>
    <mergeCell ref="AU59:AW59"/>
    <mergeCell ref="AX59:AZ59"/>
    <mergeCell ref="B60:F60"/>
    <mergeCell ref="G60:I60"/>
    <mergeCell ref="J60:M60"/>
    <mergeCell ref="N60:Q60"/>
    <mergeCell ref="R60:U60"/>
    <mergeCell ref="V60:Y60"/>
    <mergeCell ref="Z60:AC60"/>
    <mergeCell ref="AD60:AF60"/>
    <mergeCell ref="AD59:AF59"/>
    <mergeCell ref="AG59:AI59"/>
    <mergeCell ref="AJ59:AL59"/>
    <mergeCell ref="AM59:AO59"/>
    <mergeCell ref="AP59:AQ59"/>
    <mergeCell ref="AR59:AT59"/>
    <mergeCell ref="AR58:AT58"/>
    <mergeCell ref="AU58:AW58"/>
    <mergeCell ref="AX58:AZ58"/>
    <mergeCell ref="B59:F59"/>
    <mergeCell ref="G59:I59"/>
    <mergeCell ref="J59:M59"/>
    <mergeCell ref="N59:Q59"/>
    <mergeCell ref="R59:U59"/>
    <mergeCell ref="V59:Y59"/>
    <mergeCell ref="Z59:AC59"/>
    <mergeCell ref="Z58:AC58"/>
    <mergeCell ref="AD58:AF58"/>
    <mergeCell ref="AG58:AI58"/>
    <mergeCell ref="AJ58:AL58"/>
    <mergeCell ref="AM58:AO58"/>
    <mergeCell ref="AP58:AQ58"/>
    <mergeCell ref="B58:F58"/>
    <mergeCell ref="G58:I58"/>
    <mergeCell ref="J58:M58"/>
    <mergeCell ref="N58:Q58"/>
    <mergeCell ref="R58:U58"/>
    <mergeCell ref="V58:Y58"/>
    <mergeCell ref="AJ57:AL57"/>
    <mergeCell ref="AM57:AO57"/>
    <mergeCell ref="AP57:AQ57"/>
    <mergeCell ref="AR57:AT57"/>
    <mergeCell ref="AU57:AW57"/>
    <mergeCell ref="AX57:AZ57"/>
    <mergeCell ref="AX56:AZ56"/>
    <mergeCell ref="B57:F57"/>
    <mergeCell ref="G57:I57"/>
    <mergeCell ref="J57:M57"/>
    <mergeCell ref="N57:Q57"/>
    <mergeCell ref="R57:U57"/>
    <mergeCell ref="V57:Y57"/>
    <mergeCell ref="Z57:AC57"/>
    <mergeCell ref="AD57:AF57"/>
    <mergeCell ref="AG57:AI57"/>
    <mergeCell ref="AG56:AI56"/>
    <mergeCell ref="AJ56:AL56"/>
    <mergeCell ref="AM56:AO56"/>
    <mergeCell ref="AP56:AQ56"/>
    <mergeCell ref="AR56:AT56"/>
    <mergeCell ref="AU56:AW56"/>
    <mergeCell ref="B56:F56"/>
    <mergeCell ref="G56:I56"/>
    <mergeCell ref="J56:M56"/>
    <mergeCell ref="N56:Q56"/>
    <mergeCell ref="R56:U56"/>
    <mergeCell ref="V56:Y56"/>
    <mergeCell ref="Z56:AC56"/>
    <mergeCell ref="AD56:AF56"/>
    <mergeCell ref="Z54:AC55"/>
    <mergeCell ref="AD54:AI54"/>
    <mergeCell ref="AJ54:AO54"/>
    <mergeCell ref="AP54:AW54"/>
    <mergeCell ref="AX54:AZ55"/>
    <mergeCell ref="AD55:AF55"/>
    <mergeCell ref="AG55:AI55"/>
    <mergeCell ref="AJ55:AL55"/>
    <mergeCell ref="AM55:AO55"/>
    <mergeCell ref="AP55:AQ55"/>
    <mergeCell ref="AR50:AT50"/>
    <mergeCell ref="AU50:AW50"/>
    <mergeCell ref="AX50:AZ50"/>
    <mergeCell ref="B52:BF52"/>
    <mergeCell ref="B54:F55"/>
    <mergeCell ref="G54:I55"/>
    <mergeCell ref="J54:M55"/>
    <mergeCell ref="N54:Q55"/>
    <mergeCell ref="R54:U55"/>
    <mergeCell ref="V54:Y55"/>
    <mergeCell ref="Z50:AC50"/>
    <mergeCell ref="AD50:AF50"/>
    <mergeCell ref="AG50:AI50"/>
    <mergeCell ref="AJ50:AL50"/>
    <mergeCell ref="AM50:AO50"/>
    <mergeCell ref="AP50:AQ50"/>
    <mergeCell ref="B50:F50"/>
    <mergeCell ref="G50:I50"/>
    <mergeCell ref="J50:M50"/>
    <mergeCell ref="N50:Q50"/>
    <mergeCell ref="R50:U50"/>
    <mergeCell ref="V50:Y50"/>
    <mergeCell ref="AR55:AT55"/>
    <mergeCell ref="AU55:AW55"/>
    <mergeCell ref="AJ49:AL49"/>
    <mergeCell ref="AM49:AO49"/>
    <mergeCell ref="AP49:AQ49"/>
    <mergeCell ref="AR49:AT49"/>
    <mergeCell ref="AU49:AW49"/>
    <mergeCell ref="AX49:AZ49"/>
    <mergeCell ref="AX48:AZ48"/>
    <mergeCell ref="B49:F49"/>
    <mergeCell ref="G49:I49"/>
    <mergeCell ref="J49:M49"/>
    <mergeCell ref="N49:Q49"/>
    <mergeCell ref="R49:U49"/>
    <mergeCell ref="V49:Y49"/>
    <mergeCell ref="Z49:AC49"/>
    <mergeCell ref="AD49:AF49"/>
    <mergeCell ref="AG49:AI49"/>
    <mergeCell ref="AG48:AI48"/>
    <mergeCell ref="AJ48:AL48"/>
    <mergeCell ref="AM48:AO48"/>
    <mergeCell ref="AP48:AQ48"/>
    <mergeCell ref="AR48:AT48"/>
    <mergeCell ref="AU48:AW48"/>
    <mergeCell ref="AU47:AW47"/>
    <mergeCell ref="AX47:AZ47"/>
    <mergeCell ref="B48:F48"/>
    <mergeCell ref="G48:I48"/>
    <mergeCell ref="J48:M48"/>
    <mergeCell ref="N48:Q48"/>
    <mergeCell ref="R48:U48"/>
    <mergeCell ref="V48:Y48"/>
    <mergeCell ref="Z48:AC48"/>
    <mergeCell ref="AD48:AF48"/>
    <mergeCell ref="AD47:AF47"/>
    <mergeCell ref="AG47:AI47"/>
    <mergeCell ref="AJ47:AL47"/>
    <mergeCell ref="AM47:AO47"/>
    <mergeCell ref="AP47:AQ47"/>
    <mergeCell ref="AR47:AT47"/>
    <mergeCell ref="AR46:AT46"/>
    <mergeCell ref="AU46:AW46"/>
    <mergeCell ref="AX46:AZ46"/>
    <mergeCell ref="B47:F47"/>
    <mergeCell ref="G47:I47"/>
    <mergeCell ref="J47:M47"/>
    <mergeCell ref="N47:Q47"/>
    <mergeCell ref="R47:U47"/>
    <mergeCell ref="V47:Y47"/>
    <mergeCell ref="Z47:AC47"/>
    <mergeCell ref="Z46:AC46"/>
    <mergeCell ref="AD46:AF46"/>
    <mergeCell ref="AG46:AI46"/>
    <mergeCell ref="AJ46:AL46"/>
    <mergeCell ref="AM46:AO46"/>
    <mergeCell ref="AP46:AQ46"/>
    <mergeCell ref="B34:Y34"/>
    <mergeCell ref="Z34:AB34"/>
    <mergeCell ref="AC34:AJ34"/>
    <mergeCell ref="AK34:AR34"/>
    <mergeCell ref="AS34:AZ34"/>
    <mergeCell ref="B46:F46"/>
    <mergeCell ref="G46:I46"/>
    <mergeCell ref="J46:M46"/>
    <mergeCell ref="N46:Q46"/>
    <mergeCell ref="R46:U46"/>
    <mergeCell ref="V46:Y46"/>
    <mergeCell ref="AJ44:AO44"/>
    <mergeCell ref="AP44:AW44"/>
    <mergeCell ref="AX44:AZ45"/>
    <mergeCell ref="AD45:AF45"/>
    <mergeCell ref="AG45:AI45"/>
    <mergeCell ref="AJ45:AL45"/>
    <mergeCell ref="AM45:AO45"/>
    <mergeCell ref="AP45:AQ45"/>
    <mergeCell ref="AR45:AT45"/>
    <mergeCell ref="AU45:AW45"/>
    <mergeCell ref="B41:BF41"/>
    <mergeCell ref="B42:BF42"/>
    <mergeCell ref="B44:F45"/>
    <mergeCell ref="G44:I45"/>
    <mergeCell ref="J44:M45"/>
    <mergeCell ref="N44:Q45"/>
    <mergeCell ref="R44:U45"/>
    <mergeCell ref="V44:Y45"/>
    <mergeCell ref="Z44:AC45"/>
    <mergeCell ref="AD44:AI44"/>
    <mergeCell ref="B32:Y32"/>
    <mergeCell ref="Z32:AB32"/>
    <mergeCell ref="AC32:AJ32"/>
    <mergeCell ref="AK32:AR32"/>
    <mergeCell ref="AS32:AZ32"/>
    <mergeCell ref="B24:AZ24"/>
    <mergeCell ref="B26:AZ26"/>
    <mergeCell ref="B28:Y30"/>
    <mergeCell ref="Z28:AB30"/>
    <mergeCell ref="AC28:AZ28"/>
    <mergeCell ref="AC29:AJ30"/>
    <mergeCell ref="AK29:AR30"/>
    <mergeCell ref="AS29:AZ30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B35:Y35"/>
    <mergeCell ref="Z35:AB35"/>
    <mergeCell ref="B36:Y36"/>
    <mergeCell ref="Z36:AB36"/>
    <mergeCell ref="B38:Y38"/>
    <mergeCell ref="Z38:AB38"/>
    <mergeCell ref="B33:Y33"/>
    <mergeCell ref="Z33:AB33"/>
    <mergeCell ref="AC33:AJ33"/>
    <mergeCell ref="AK33:AR33"/>
    <mergeCell ref="AS33:AZ33"/>
    <mergeCell ref="B22:Y22"/>
    <mergeCell ref="Z22:AB22"/>
    <mergeCell ref="AC22:AJ22"/>
    <mergeCell ref="AK22:AR22"/>
    <mergeCell ref="AS22:AZ22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31:Y31"/>
    <mergeCell ref="Z31:AB31"/>
    <mergeCell ref="AC31:AJ31"/>
    <mergeCell ref="AK31:AR31"/>
    <mergeCell ref="AS31:AZ31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21:Y21"/>
    <mergeCell ref="Z21:AB21"/>
    <mergeCell ref="AC21:AJ21"/>
    <mergeCell ref="AK21:AR21"/>
    <mergeCell ref="AS21:AZ21"/>
    <mergeCell ref="P8:AZ8"/>
    <mergeCell ref="B10:AS10"/>
    <mergeCell ref="B12:Y14"/>
    <mergeCell ref="Z12:AB14"/>
    <mergeCell ref="AC12:AZ12"/>
    <mergeCell ref="AC13:AJ14"/>
    <mergeCell ref="AK13:AR14"/>
    <mergeCell ref="AS13:AZ14"/>
    <mergeCell ref="A1:AZ1"/>
    <mergeCell ref="A3:K3"/>
    <mergeCell ref="L3:AZ3"/>
    <mergeCell ref="L4:AZ4"/>
    <mergeCell ref="L5:AZ5"/>
    <mergeCell ref="A7:O7"/>
    <mergeCell ref="P7:AZ7"/>
    <mergeCell ref="B17:Y17"/>
    <mergeCell ref="Z17:AB17"/>
    <mergeCell ref="AC17:AJ17"/>
    <mergeCell ref="AK17:AR17"/>
    <mergeCell ref="AS17:AZ17"/>
  </mergeCells>
  <pageMargins left="0.70866141732283472" right="0.39370078740157483" top="0.74803149606299213" bottom="0.74803149606299213" header="0.31496062992125984" footer="0"/>
  <pageSetup paperSize="8" scale="67" orientation="landscape" r:id="rId1"/>
  <rowBreaks count="7" manualBreakCount="7">
    <brk id="40" max="52" man="1"/>
    <brk id="51" max="52" man="1"/>
    <brk id="71" max="52" man="1"/>
    <brk id="103" max="52" man="1"/>
    <brk id="142" max="52" man="1"/>
    <brk id="177" max="52" man="1"/>
    <brk id="215" max="5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BV287"/>
  <sheetViews>
    <sheetView tabSelected="1" zoomScaleNormal="100" zoomScaleSheetLayoutView="100" workbookViewId="0">
      <selection activeCell="BA181" sqref="BA181:BA183"/>
    </sheetView>
  </sheetViews>
  <sheetFormatPr defaultColWidth="0.85546875" defaultRowHeight="15" x14ac:dyDescent="0.25"/>
  <cols>
    <col min="1" max="5" width="3.85546875" style="95" customWidth="1"/>
    <col min="6" max="6" width="5.5703125" style="95" customWidth="1"/>
    <col min="7" max="7" width="3.85546875" style="95" customWidth="1"/>
    <col min="8" max="8" width="5.140625" style="95" customWidth="1"/>
    <col min="9" max="21" width="3.85546875" style="95" customWidth="1"/>
    <col min="22" max="22" width="7.7109375" style="95" customWidth="1"/>
    <col min="23" max="23" width="3.85546875" style="95" customWidth="1"/>
    <col min="24" max="24" width="6.28515625" style="95" customWidth="1"/>
    <col min="25" max="25" width="3.28515625" style="95" customWidth="1"/>
    <col min="26" max="26" width="7.42578125" style="95" customWidth="1"/>
    <col min="27" max="27" width="3.85546875" style="95" customWidth="1"/>
    <col min="28" max="28" width="6.42578125" style="95" customWidth="1"/>
    <col min="29" max="29" width="3.85546875" style="95" customWidth="1"/>
    <col min="30" max="30" width="6.42578125" style="95" customWidth="1"/>
    <col min="31" max="33" width="3.85546875" style="95" customWidth="1"/>
    <col min="34" max="34" width="4.5703125" style="95" customWidth="1"/>
    <col min="35" max="45" width="3.85546875" style="95" customWidth="1"/>
    <col min="46" max="46" width="7.85546875" style="95" customWidth="1"/>
    <col min="47" max="48" width="3.85546875" style="95" customWidth="1"/>
    <col min="49" max="49" width="6.28515625" style="95" customWidth="1"/>
    <col min="50" max="51" width="3.85546875" style="95" customWidth="1"/>
    <col min="52" max="52" width="6.7109375" style="95" customWidth="1"/>
    <col min="53" max="53" width="14.85546875" style="95" bestFit="1" customWidth="1"/>
    <col min="54" max="54" width="0.85546875" style="95"/>
    <col min="55" max="16384" width="0.85546875" style="23"/>
  </cols>
  <sheetData>
    <row r="1" spans="1:54" s="35" customFormat="1" ht="1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5"/>
      <c r="BB1" s="95"/>
    </row>
    <row r="2" spans="1:54" ht="50.1" customHeight="1" x14ac:dyDescent="0.25">
      <c r="A2" s="888" t="s">
        <v>837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</row>
    <row r="3" spans="1:54" s="25" customFormat="1" ht="15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4" ht="15" customHeight="1" x14ac:dyDescent="0.25">
      <c r="A4" s="889" t="s">
        <v>351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90" t="s">
        <v>592</v>
      </c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  <c r="AP4" s="890"/>
      <c r="AQ4" s="890"/>
      <c r="AR4" s="890"/>
      <c r="AS4" s="890"/>
      <c r="AT4" s="890"/>
      <c r="AU4" s="890"/>
      <c r="AV4" s="890"/>
      <c r="AW4" s="890"/>
      <c r="AX4" s="890"/>
      <c r="AY4" s="890"/>
      <c r="AZ4" s="890"/>
    </row>
    <row r="5" spans="1:54" ht="15" customHeight="1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891" t="s">
        <v>574</v>
      </c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1"/>
      <c r="X5" s="891"/>
      <c r="Y5" s="891"/>
      <c r="Z5" s="891"/>
      <c r="AA5" s="891"/>
      <c r="AB5" s="891"/>
      <c r="AC5" s="891"/>
      <c r="AD5" s="891"/>
      <c r="AE5" s="891"/>
      <c r="AF5" s="891"/>
      <c r="AG5" s="891"/>
      <c r="AH5" s="891"/>
      <c r="AI5" s="891"/>
      <c r="AJ5" s="891"/>
      <c r="AK5" s="891"/>
      <c r="AL5" s="891"/>
      <c r="AM5" s="891"/>
      <c r="AN5" s="891"/>
      <c r="AO5" s="891"/>
      <c r="AP5" s="891"/>
      <c r="AQ5" s="891"/>
      <c r="AR5" s="891"/>
      <c r="AS5" s="891"/>
      <c r="AT5" s="891"/>
      <c r="AU5" s="891"/>
      <c r="AV5" s="891"/>
      <c r="AW5" s="891"/>
      <c r="AX5" s="891"/>
      <c r="AY5" s="891"/>
      <c r="AZ5" s="891"/>
    </row>
    <row r="6" spans="1:54" ht="1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474" t="s">
        <v>1</v>
      </c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</row>
    <row r="7" spans="1:54" s="25" customFormat="1" ht="15" customHeight="1" x14ac:dyDescent="0.25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 t="s">
        <v>317</v>
      </c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2"/>
      <c r="BB7" s="92"/>
    </row>
    <row r="8" spans="1:54" s="35" customFormat="1" ht="15" customHeight="1" x14ac:dyDescent="0.25">
      <c r="A8" s="467" t="s">
        <v>547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73" t="s">
        <v>685</v>
      </c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5"/>
    </row>
    <row r="9" spans="1:54" s="35" customFormat="1" ht="15" customHeight="1" x14ac:dyDescent="0.2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O9" s="138"/>
      <c r="P9" s="474" t="s">
        <v>548</v>
      </c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5"/>
    </row>
    <row r="10" spans="1:54" ht="15" customHeight="1" x14ac:dyDescent="0.25"/>
    <row r="11" spans="1:54" s="26" customFormat="1" x14ac:dyDescent="0.25">
      <c r="A11" s="98"/>
      <c r="B11" s="892" t="s">
        <v>162</v>
      </c>
      <c r="C11" s="892"/>
      <c r="D11" s="892"/>
      <c r="E11" s="892"/>
      <c r="F11" s="892"/>
      <c r="G11" s="892"/>
      <c r="H11" s="892"/>
      <c r="I11" s="892"/>
      <c r="J11" s="892"/>
      <c r="K11" s="892"/>
      <c r="L11" s="892"/>
      <c r="M11" s="892"/>
      <c r="N11" s="892"/>
      <c r="O11" s="892"/>
      <c r="P11" s="892"/>
      <c r="Q11" s="892"/>
      <c r="R11" s="892"/>
      <c r="S11" s="892"/>
      <c r="T11" s="892"/>
      <c r="U11" s="892"/>
      <c r="V11" s="892"/>
      <c r="W11" s="892"/>
      <c r="X11" s="892"/>
      <c r="Y11" s="892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892"/>
      <c r="AM11" s="892"/>
      <c r="AN11" s="892"/>
      <c r="AO11" s="892"/>
      <c r="AP11" s="892"/>
      <c r="AQ11" s="892"/>
      <c r="AR11" s="892"/>
      <c r="AS11" s="892"/>
      <c r="AT11" s="97"/>
      <c r="AU11" s="97"/>
      <c r="AV11" s="97"/>
      <c r="AW11" s="97"/>
      <c r="AX11" s="97"/>
      <c r="AY11" s="97"/>
      <c r="AZ11" s="97"/>
      <c r="BA11" s="98"/>
      <c r="BB11" s="98"/>
    </row>
    <row r="12" spans="1:54" s="26" customFormat="1" ht="8.1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</row>
    <row r="13" spans="1:54" s="26" customFormat="1" ht="21.75" customHeight="1" x14ac:dyDescent="0.25">
      <c r="A13" s="98"/>
      <c r="B13" s="401" t="s">
        <v>3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2"/>
      <c r="Z13" s="400" t="s">
        <v>72</v>
      </c>
      <c r="AA13" s="401"/>
      <c r="AB13" s="402"/>
      <c r="AC13" s="383" t="s">
        <v>5</v>
      </c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98"/>
      <c r="BB13" s="98"/>
    </row>
    <row r="14" spans="1:54" s="26" customFormat="1" ht="18.75" customHeight="1" x14ac:dyDescent="0.25">
      <c r="A14" s="98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4"/>
      <c r="Z14" s="455"/>
      <c r="AA14" s="453"/>
      <c r="AB14" s="454"/>
      <c r="AC14" s="400" t="s">
        <v>815</v>
      </c>
      <c r="AD14" s="401"/>
      <c r="AE14" s="401"/>
      <c r="AF14" s="401"/>
      <c r="AG14" s="401"/>
      <c r="AH14" s="402"/>
      <c r="AI14" s="401" t="s">
        <v>816</v>
      </c>
      <c r="AJ14" s="401"/>
      <c r="AK14" s="401"/>
      <c r="AL14" s="401"/>
      <c r="AM14" s="401"/>
      <c r="AN14" s="402"/>
      <c r="AO14" s="400" t="s">
        <v>817</v>
      </c>
      <c r="AP14" s="401"/>
      <c r="AQ14" s="401"/>
      <c r="AR14" s="401"/>
      <c r="AS14" s="401"/>
      <c r="AT14" s="402"/>
      <c r="AU14" s="400" t="s">
        <v>386</v>
      </c>
      <c r="AV14" s="401"/>
      <c r="AW14" s="401"/>
      <c r="AX14" s="401"/>
      <c r="AY14" s="401"/>
      <c r="AZ14" s="401"/>
      <c r="BA14" s="98"/>
      <c r="BB14" s="98"/>
    </row>
    <row r="15" spans="1:54" s="26" customFormat="1" ht="37.5" customHeight="1" x14ac:dyDescent="0.25">
      <c r="A15" s="98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6"/>
      <c r="Z15" s="405"/>
      <c r="AA15" s="404"/>
      <c r="AB15" s="406"/>
      <c r="AC15" s="405"/>
      <c r="AD15" s="404"/>
      <c r="AE15" s="404"/>
      <c r="AF15" s="404"/>
      <c r="AG15" s="404"/>
      <c r="AH15" s="406"/>
      <c r="AI15" s="404"/>
      <c r="AJ15" s="404"/>
      <c r="AK15" s="404"/>
      <c r="AL15" s="404"/>
      <c r="AM15" s="404"/>
      <c r="AN15" s="406"/>
      <c r="AO15" s="405"/>
      <c r="AP15" s="404"/>
      <c r="AQ15" s="404"/>
      <c r="AR15" s="404"/>
      <c r="AS15" s="404"/>
      <c r="AT15" s="406"/>
      <c r="AU15" s="405"/>
      <c r="AV15" s="404"/>
      <c r="AW15" s="404"/>
      <c r="AX15" s="404"/>
      <c r="AY15" s="404"/>
      <c r="AZ15" s="404"/>
      <c r="BA15" s="98"/>
      <c r="BB15" s="98"/>
    </row>
    <row r="16" spans="1:54" s="9" customFormat="1" ht="15" customHeight="1" x14ac:dyDescent="0.25">
      <c r="A16" s="96"/>
      <c r="B16" s="434">
        <v>1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5"/>
      <c r="Z16" s="436" t="s">
        <v>75</v>
      </c>
      <c r="AA16" s="434"/>
      <c r="AB16" s="435"/>
      <c r="AC16" s="436" t="s">
        <v>9</v>
      </c>
      <c r="AD16" s="434"/>
      <c r="AE16" s="434"/>
      <c r="AF16" s="434"/>
      <c r="AG16" s="434"/>
      <c r="AH16" s="435"/>
      <c r="AI16" s="434" t="s">
        <v>10</v>
      </c>
      <c r="AJ16" s="434"/>
      <c r="AK16" s="434"/>
      <c r="AL16" s="434"/>
      <c r="AM16" s="434"/>
      <c r="AN16" s="435"/>
      <c r="AO16" s="434" t="s">
        <v>11</v>
      </c>
      <c r="AP16" s="434"/>
      <c r="AQ16" s="434"/>
      <c r="AR16" s="434"/>
      <c r="AS16" s="434"/>
      <c r="AT16" s="435"/>
      <c r="AU16" s="436" t="s">
        <v>12</v>
      </c>
      <c r="AV16" s="434"/>
      <c r="AW16" s="434"/>
      <c r="AX16" s="434"/>
      <c r="AY16" s="434"/>
      <c r="AZ16" s="434"/>
      <c r="BA16" s="100"/>
      <c r="BB16" s="96"/>
    </row>
    <row r="17" spans="1:62" s="9" customFormat="1" ht="18.75" hidden="1" customHeight="1" x14ac:dyDescent="0.25">
      <c r="A17" s="96"/>
      <c r="B17" s="538" t="s">
        <v>466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9"/>
      <c r="Z17" s="439" t="s">
        <v>221</v>
      </c>
      <c r="AA17" s="440"/>
      <c r="AB17" s="440"/>
      <c r="AC17" s="394"/>
      <c r="AD17" s="395"/>
      <c r="AE17" s="395"/>
      <c r="AF17" s="395"/>
      <c r="AG17" s="395"/>
      <c r="AH17" s="396"/>
      <c r="AI17" s="395"/>
      <c r="AJ17" s="395"/>
      <c r="AK17" s="395"/>
      <c r="AL17" s="395"/>
      <c r="AM17" s="395"/>
      <c r="AN17" s="396"/>
      <c r="AO17" s="395"/>
      <c r="AP17" s="395"/>
      <c r="AQ17" s="395"/>
      <c r="AR17" s="395"/>
      <c r="AS17" s="395"/>
      <c r="AT17" s="396"/>
      <c r="AU17" s="394"/>
      <c r="AV17" s="395"/>
      <c r="AW17" s="395"/>
      <c r="AX17" s="395"/>
      <c r="AY17" s="395"/>
      <c r="AZ17" s="397"/>
      <c r="BA17" s="100"/>
      <c r="BB17" s="96"/>
    </row>
    <row r="18" spans="1:62" s="9" customFormat="1" ht="30.75" hidden="1" customHeight="1" x14ac:dyDescent="0.25">
      <c r="A18" s="96"/>
      <c r="B18" s="538" t="s">
        <v>467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9"/>
      <c r="Z18" s="457" t="s">
        <v>224</v>
      </c>
      <c r="AA18" s="458"/>
      <c r="AB18" s="458"/>
      <c r="AC18" s="383"/>
      <c r="AD18" s="384"/>
      <c r="AE18" s="384"/>
      <c r="AF18" s="384"/>
      <c r="AG18" s="384"/>
      <c r="AH18" s="385"/>
      <c r="AI18" s="384"/>
      <c r="AJ18" s="384"/>
      <c r="AK18" s="384"/>
      <c r="AL18" s="384"/>
      <c r="AM18" s="384"/>
      <c r="AN18" s="385"/>
      <c r="AO18" s="384"/>
      <c r="AP18" s="384"/>
      <c r="AQ18" s="384"/>
      <c r="AR18" s="384"/>
      <c r="AS18" s="384"/>
      <c r="AT18" s="385"/>
      <c r="AU18" s="383"/>
      <c r="AV18" s="384"/>
      <c r="AW18" s="384"/>
      <c r="AX18" s="384"/>
      <c r="AY18" s="384"/>
      <c r="AZ18" s="386"/>
      <c r="BA18" s="100"/>
      <c r="BB18" s="96"/>
    </row>
    <row r="19" spans="1:62" s="9" customFormat="1" ht="18" customHeight="1" x14ac:dyDescent="0.25">
      <c r="A19" s="96"/>
      <c r="B19" s="1004" t="s">
        <v>546</v>
      </c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6"/>
      <c r="Z19" s="457" t="s">
        <v>237</v>
      </c>
      <c r="AA19" s="458"/>
      <c r="AB19" s="458"/>
      <c r="AC19" s="407">
        <v>8568160</v>
      </c>
      <c r="AD19" s="408"/>
      <c r="AE19" s="408"/>
      <c r="AF19" s="408"/>
      <c r="AG19" s="408"/>
      <c r="AH19" s="409"/>
      <c r="AI19" s="408">
        <f>AC19</f>
        <v>8568160</v>
      </c>
      <c r="AJ19" s="408"/>
      <c r="AK19" s="408"/>
      <c r="AL19" s="408"/>
      <c r="AM19" s="408"/>
      <c r="AN19" s="409"/>
      <c r="AO19" s="408">
        <f>AI19</f>
        <v>8568160</v>
      </c>
      <c r="AP19" s="408"/>
      <c r="AQ19" s="408"/>
      <c r="AR19" s="408"/>
      <c r="AS19" s="408"/>
      <c r="AT19" s="409"/>
      <c r="AU19" s="407"/>
      <c r="AV19" s="408"/>
      <c r="AW19" s="408"/>
      <c r="AX19" s="408"/>
      <c r="AY19" s="408"/>
      <c r="AZ19" s="416"/>
      <c r="BA19" s="96"/>
      <c r="BB19" s="96"/>
    </row>
    <row r="20" spans="1:62" s="9" customFormat="1" ht="15.75" hidden="1" x14ac:dyDescent="0.25">
      <c r="A20" s="96"/>
      <c r="B20" s="538" t="s">
        <v>468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9"/>
      <c r="Z20" s="457" t="s">
        <v>241</v>
      </c>
      <c r="AA20" s="458"/>
      <c r="AB20" s="458"/>
      <c r="AC20" s="407"/>
      <c r="AD20" s="408"/>
      <c r="AE20" s="408"/>
      <c r="AF20" s="408"/>
      <c r="AG20" s="408"/>
      <c r="AH20" s="409"/>
      <c r="AI20" s="408"/>
      <c r="AJ20" s="408"/>
      <c r="AK20" s="408"/>
      <c r="AL20" s="408"/>
      <c r="AM20" s="408"/>
      <c r="AN20" s="409"/>
      <c r="AO20" s="408"/>
      <c r="AP20" s="408"/>
      <c r="AQ20" s="408"/>
      <c r="AR20" s="408"/>
      <c r="AS20" s="408"/>
      <c r="AT20" s="409"/>
      <c r="AU20" s="407"/>
      <c r="AV20" s="408"/>
      <c r="AW20" s="408"/>
      <c r="AX20" s="408"/>
      <c r="AY20" s="408"/>
      <c r="AZ20" s="416"/>
      <c r="BA20" s="96"/>
      <c r="BB20" s="96"/>
    </row>
    <row r="21" spans="1:62" s="9" customFormat="1" ht="30" hidden="1" customHeight="1" x14ac:dyDescent="0.25">
      <c r="A21" s="96"/>
      <c r="B21" s="538" t="s">
        <v>469</v>
      </c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9"/>
      <c r="Z21" s="457" t="s">
        <v>260</v>
      </c>
      <c r="AA21" s="458"/>
      <c r="AB21" s="458"/>
      <c r="AC21" s="407"/>
      <c r="AD21" s="408"/>
      <c r="AE21" s="408"/>
      <c r="AF21" s="408"/>
      <c r="AG21" s="408"/>
      <c r="AH21" s="409"/>
      <c r="AI21" s="408"/>
      <c r="AJ21" s="408"/>
      <c r="AK21" s="408"/>
      <c r="AL21" s="408"/>
      <c r="AM21" s="408"/>
      <c r="AN21" s="409"/>
      <c r="AO21" s="408"/>
      <c r="AP21" s="408"/>
      <c r="AQ21" s="408"/>
      <c r="AR21" s="408"/>
      <c r="AS21" s="408"/>
      <c r="AT21" s="409"/>
      <c r="AU21" s="407"/>
      <c r="AV21" s="408"/>
      <c r="AW21" s="408"/>
      <c r="AX21" s="408"/>
      <c r="AY21" s="408"/>
      <c r="AZ21" s="416"/>
      <c r="BA21" s="96"/>
      <c r="BB21" s="96"/>
    </row>
    <row r="22" spans="1:62" s="10" customFormat="1" ht="18" hidden="1" customHeight="1" x14ac:dyDescent="0.25">
      <c r="A22" s="98"/>
      <c r="B22" s="957" t="s">
        <v>538</v>
      </c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9"/>
      <c r="Z22" s="457" t="s">
        <v>306</v>
      </c>
      <c r="AA22" s="458"/>
      <c r="AB22" s="458"/>
      <c r="AC22" s="407"/>
      <c r="AD22" s="408"/>
      <c r="AE22" s="408"/>
      <c r="AF22" s="408"/>
      <c r="AG22" s="408"/>
      <c r="AH22" s="409"/>
      <c r="AI22" s="408"/>
      <c r="AJ22" s="408"/>
      <c r="AK22" s="408"/>
      <c r="AL22" s="408"/>
      <c r="AM22" s="408"/>
      <c r="AN22" s="409"/>
      <c r="AO22" s="408"/>
      <c r="AP22" s="408"/>
      <c r="AQ22" s="408"/>
      <c r="AR22" s="408"/>
      <c r="AS22" s="408"/>
      <c r="AT22" s="409"/>
      <c r="AU22" s="407"/>
      <c r="AV22" s="408"/>
      <c r="AW22" s="408"/>
      <c r="AX22" s="408"/>
      <c r="AY22" s="408"/>
      <c r="AZ22" s="416"/>
      <c r="BA22" s="98"/>
      <c r="BB22" s="98"/>
    </row>
    <row r="23" spans="1:62" s="8" customFormat="1" ht="18" customHeight="1" thickBot="1" x14ac:dyDescent="0.3">
      <c r="A23" s="98"/>
      <c r="B23" s="420" t="s">
        <v>58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2"/>
      <c r="Z23" s="423" t="s">
        <v>244</v>
      </c>
      <c r="AA23" s="424"/>
      <c r="AB23" s="425"/>
      <c r="AC23" s="977">
        <f>+AC19+AC17-AC18-AC20+AC21</f>
        <v>8568160</v>
      </c>
      <c r="AD23" s="978"/>
      <c r="AE23" s="978"/>
      <c r="AF23" s="978"/>
      <c r="AG23" s="978"/>
      <c r="AH23" s="979"/>
      <c r="AI23" s="977">
        <f>+AI19+AI17-AI18-AI20+AI21</f>
        <v>8568160</v>
      </c>
      <c r="AJ23" s="978"/>
      <c r="AK23" s="978"/>
      <c r="AL23" s="978"/>
      <c r="AM23" s="978"/>
      <c r="AN23" s="979"/>
      <c r="AO23" s="977">
        <f>+AO19+AO17-AO18-AO20+AO21</f>
        <v>8568160</v>
      </c>
      <c r="AP23" s="978"/>
      <c r="AQ23" s="978"/>
      <c r="AR23" s="978"/>
      <c r="AS23" s="978"/>
      <c r="AT23" s="979"/>
      <c r="AU23" s="989"/>
      <c r="AV23" s="990"/>
      <c r="AW23" s="990"/>
      <c r="AX23" s="990"/>
      <c r="AY23" s="990"/>
      <c r="AZ23" s="1003"/>
      <c r="BA23" s="98"/>
      <c r="BB23" s="98"/>
    </row>
    <row r="24" spans="1:62" s="8" customFormat="1" ht="18" customHeight="1" x14ac:dyDescent="0.25">
      <c r="A24" s="98"/>
      <c r="B24" s="261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119"/>
      <c r="AA24" s="119"/>
      <c r="AB24" s="119"/>
      <c r="AC24" s="964"/>
      <c r="AD24" s="964"/>
      <c r="AE24" s="964"/>
      <c r="AF24" s="964"/>
      <c r="AG24" s="964"/>
      <c r="AH24" s="964"/>
      <c r="AI24" s="964"/>
      <c r="AJ24" s="964"/>
      <c r="AK24" s="964"/>
      <c r="AL24" s="964"/>
      <c r="AM24" s="964"/>
      <c r="AN24" s="964"/>
      <c r="AO24" s="964"/>
      <c r="AP24" s="964"/>
      <c r="AQ24" s="964"/>
      <c r="AR24" s="964"/>
      <c r="AS24" s="964"/>
      <c r="AT24" s="964"/>
      <c r="AU24" s="308"/>
      <c r="AV24" s="308"/>
      <c r="AW24" s="308"/>
      <c r="AX24" s="308"/>
      <c r="AY24" s="308"/>
      <c r="AZ24" s="308"/>
      <c r="BA24" s="98"/>
      <c r="BB24" s="98"/>
    </row>
    <row r="25" spans="1:62" s="26" customFormat="1" ht="30" customHeight="1" x14ac:dyDescent="0.25">
      <c r="A25" s="98"/>
      <c r="B25" s="962" t="s">
        <v>549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98"/>
      <c r="BB25" s="98"/>
    </row>
    <row r="26" spans="1:62" s="26" customFormat="1" ht="15" customHeight="1" x14ac:dyDescent="0.25">
      <c r="A26" s="98"/>
      <c r="B26" s="237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98"/>
      <c r="BB26" s="98"/>
    </row>
    <row r="27" spans="1:62" s="26" customFormat="1" ht="18" customHeight="1" x14ac:dyDescent="0.25">
      <c r="A27" s="98"/>
      <c r="B27" s="899" t="s">
        <v>544</v>
      </c>
      <c r="C27" s="899"/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899"/>
      <c r="AC27" s="899"/>
      <c r="AD27" s="899"/>
      <c r="AE27" s="899"/>
      <c r="AF27" s="899"/>
      <c r="AG27" s="899"/>
      <c r="AH27" s="899"/>
      <c r="AI27" s="899"/>
      <c r="AJ27" s="899"/>
      <c r="AK27" s="899"/>
      <c r="AL27" s="899"/>
      <c r="AM27" s="899"/>
      <c r="AN27" s="899"/>
      <c r="AO27" s="899"/>
      <c r="AP27" s="899"/>
      <c r="AQ27" s="899"/>
      <c r="AR27" s="899"/>
      <c r="AS27" s="899"/>
      <c r="AT27" s="899"/>
      <c r="AU27" s="899"/>
      <c r="AV27" s="899"/>
      <c r="AW27" s="899"/>
      <c r="AX27" s="899"/>
      <c r="AY27" s="899"/>
      <c r="AZ27" s="899"/>
      <c r="BA27" s="899"/>
      <c r="BB27" s="899"/>
      <c r="BC27" s="899"/>
      <c r="BD27" s="899"/>
      <c r="BE27" s="899"/>
      <c r="BF27" s="899"/>
      <c r="BG27" s="899"/>
      <c r="BH27" s="899"/>
      <c r="BI27" s="899"/>
      <c r="BJ27" s="899"/>
    </row>
    <row r="28" spans="1:62" s="26" customFormat="1" ht="33" customHeight="1" x14ac:dyDescent="0.25">
      <c r="A28" s="98"/>
      <c r="B28" s="618" t="s">
        <v>163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618"/>
      <c r="AV28" s="618"/>
      <c r="AW28" s="618"/>
      <c r="AX28" s="618"/>
      <c r="AY28" s="618"/>
      <c r="AZ28" s="618"/>
      <c r="BA28" s="98"/>
      <c r="BB28" s="98"/>
    </row>
    <row r="29" spans="1:62" s="26" customFormat="1" ht="8.1" customHeight="1" x14ac:dyDescent="0.25">
      <c r="A29" s="9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119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98"/>
      <c r="BB29" s="98"/>
    </row>
    <row r="30" spans="1:62" s="26" customFormat="1" ht="39.950000000000003" customHeight="1" x14ac:dyDescent="0.25">
      <c r="A30" s="99"/>
      <c r="B30" s="385" t="s">
        <v>205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 t="s">
        <v>164</v>
      </c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00" t="s">
        <v>331</v>
      </c>
      <c r="X30" s="401"/>
      <c r="Y30" s="402"/>
      <c r="Z30" s="400" t="s">
        <v>389</v>
      </c>
      <c r="AA30" s="401"/>
      <c r="AB30" s="401"/>
      <c r="AC30" s="401"/>
      <c r="AD30" s="401"/>
      <c r="AE30" s="401"/>
      <c r="AF30" s="402"/>
      <c r="AG30" s="400" t="s">
        <v>72</v>
      </c>
      <c r="AH30" s="401"/>
      <c r="AI30" s="402"/>
      <c r="AJ30" s="383" t="s">
        <v>58</v>
      </c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99"/>
      <c r="BB30" s="98"/>
    </row>
    <row r="31" spans="1:62" s="26" customFormat="1" ht="49.5" customHeight="1" x14ac:dyDescent="0.25">
      <c r="A31" s="99"/>
      <c r="B31" s="385"/>
      <c r="C31" s="456"/>
      <c r="D31" s="456"/>
      <c r="E31" s="456"/>
      <c r="F31" s="456"/>
      <c r="G31" s="456"/>
      <c r="H31" s="456"/>
      <c r="I31" s="456"/>
      <c r="J31" s="456"/>
      <c r="K31" s="456"/>
      <c r="L31" s="456" t="s">
        <v>165</v>
      </c>
      <c r="M31" s="456"/>
      <c r="N31" s="456"/>
      <c r="O31" s="456"/>
      <c r="P31" s="456" t="s">
        <v>166</v>
      </c>
      <c r="Q31" s="456"/>
      <c r="R31" s="456"/>
      <c r="S31" s="456"/>
      <c r="T31" s="456"/>
      <c r="U31" s="456"/>
      <c r="V31" s="456"/>
      <c r="W31" s="455"/>
      <c r="X31" s="453"/>
      <c r="Y31" s="454"/>
      <c r="Z31" s="455"/>
      <c r="AA31" s="453"/>
      <c r="AB31" s="453"/>
      <c r="AC31" s="453"/>
      <c r="AD31" s="453"/>
      <c r="AE31" s="453"/>
      <c r="AF31" s="454"/>
      <c r="AG31" s="455"/>
      <c r="AH31" s="453"/>
      <c r="AI31" s="454"/>
      <c r="AJ31" s="400" t="str">
        <f>AC14</f>
        <v>на  2024 год
(на текущий 
финансовый год)</v>
      </c>
      <c r="AK31" s="401"/>
      <c r="AL31" s="401"/>
      <c r="AM31" s="402"/>
      <c r="AN31" s="986" t="str">
        <f>AI14</f>
        <v>на  2025 год 
(на первый год 
планового периода)</v>
      </c>
      <c r="AO31" s="987"/>
      <c r="AP31" s="987"/>
      <c r="AQ31" s="988"/>
      <c r="AR31" s="400" t="str">
        <f>AO14</f>
        <v>на  2026 год 
(на второй год 
планового периода)</v>
      </c>
      <c r="AS31" s="401"/>
      <c r="AT31" s="401"/>
      <c r="AU31" s="402"/>
      <c r="AV31" s="400" t="s">
        <v>330</v>
      </c>
      <c r="AW31" s="401"/>
      <c r="AX31" s="401"/>
      <c r="AY31" s="401"/>
      <c r="AZ31" s="401"/>
      <c r="BA31" s="99"/>
      <c r="BB31" s="98"/>
    </row>
    <row r="32" spans="1:62" s="26" customFormat="1" ht="42" customHeight="1" x14ac:dyDescent="0.25">
      <c r="A32" s="99"/>
      <c r="B32" s="385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05"/>
      <c r="X32" s="404"/>
      <c r="Y32" s="406"/>
      <c r="Z32" s="405"/>
      <c r="AA32" s="404"/>
      <c r="AB32" s="404"/>
      <c r="AC32" s="404"/>
      <c r="AD32" s="404"/>
      <c r="AE32" s="404"/>
      <c r="AF32" s="406"/>
      <c r="AG32" s="405"/>
      <c r="AH32" s="404"/>
      <c r="AI32" s="406"/>
      <c r="AJ32" s="405"/>
      <c r="AK32" s="404"/>
      <c r="AL32" s="404"/>
      <c r="AM32" s="406"/>
      <c r="AN32" s="812"/>
      <c r="AO32" s="813"/>
      <c r="AP32" s="813"/>
      <c r="AQ32" s="814"/>
      <c r="AR32" s="405"/>
      <c r="AS32" s="404"/>
      <c r="AT32" s="404"/>
      <c r="AU32" s="406"/>
      <c r="AV32" s="405"/>
      <c r="AW32" s="404"/>
      <c r="AX32" s="404"/>
      <c r="AY32" s="404"/>
      <c r="AZ32" s="404"/>
      <c r="BA32" s="99"/>
      <c r="BB32" s="98"/>
    </row>
    <row r="33" spans="1:54" s="26" customFormat="1" ht="15" customHeight="1" thickBot="1" x14ac:dyDescent="0.3">
      <c r="A33" s="99"/>
      <c r="B33" s="435" t="s">
        <v>168</v>
      </c>
      <c r="C33" s="1007"/>
      <c r="D33" s="1007"/>
      <c r="E33" s="1007"/>
      <c r="F33" s="1007"/>
      <c r="G33" s="1007"/>
      <c r="H33" s="1007"/>
      <c r="I33" s="1007"/>
      <c r="J33" s="1007"/>
      <c r="K33" s="1007"/>
      <c r="L33" s="1007" t="s">
        <v>75</v>
      </c>
      <c r="M33" s="1007"/>
      <c r="N33" s="1007"/>
      <c r="O33" s="1007"/>
      <c r="P33" s="1007" t="s">
        <v>9</v>
      </c>
      <c r="Q33" s="1007"/>
      <c r="R33" s="1007"/>
      <c r="S33" s="1007"/>
      <c r="T33" s="1007"/>
      <c r="U33" s="1007"/>
      <c r="V33" s="1007"/>
      <c r="W33" s="436" t="s">
        <v>10</v>
      </c>
      <c r="X33" s="434"/>
      <c r="Y33" s="435"/>
      <c r="Z33" s="436" t="s">
        <v>11</v>
      </c>
      <c r="AA33" s="434"/>
      <c r="AB33" s="434"/>
      <c r="AC33" s="434"/>
      <c r="AD33" s="434"/>
      <c r="AE33" s="434"/>
      <c r="AF33" s="435"/>
      <c r="AG33" s="461" t="s">
        <v>12</v>
      </c>
      <c r="AH33" s="462"/>
      <c r="AI33" s="463"/>
      <c r="AJ33" s="461" t="s">
        <v>13</v>
      </c>
      <c r="AK33" s="462"/>
      <c r="AL33" s="462"/>
      <c r="AM33" s="463"/>
      <c r="AN33" s="461" t="s">
        <v>14</v>
      </c>
      <c r="AO33" s="462"/>
      <c r="AP33" s="462"/>
      <c r="AQ33" s="463"/>
      <c r="AR33" s="461" t="s">
        <v>15</v>
      </c>
      <c r="AS33" s="462"/>
      <c r="AT33" s="462"/>
      <c r="AU33" s="463"/>
      <c r="AV33" s="461" t="s">
        <v>16</v>
      </c>
      <c r="AW33" s="462"/>
      <c r="AX33" s="462"/>
      <c r="AY33" s="462"/>
      <c r="AZ33" s="462"/>
      <c r="BA33" s="99"/>
      <c r="BB33" s="98"/>
    </row>
    <row r="34" spans="1:54" s="26" customFormat="1" ht="18" customHeight="1" x14ac:dyDescent="0.25">
      <c r="A34" s="99"/>
      <c r="B34" s="445" t="s">
        <v>713</v>
      </c>
      <c r="C34" s="446"/>
      <c r="D34" s="446"/>
      <c r="E34" s="446"/>
      <c r="F34" s="446"/>
      <c r="G34" s="446"/>
      <c r="H34" s="446"/>
      <c r="I34" s="446"/>
      <c r="J34" s="446"/>
      <c r="K34" s="443"/>
      <c r="L34" s="726" t="s">
        <v>714</v>
      </c>
      <c r="M34" s="727"/>
      <c r="N34" s="727"/>
      <c r="O34" s="728"/>
      <c r="P34" s="445" t="s">
        <v>715</v>
      </c>
      <c r="Q34" s="446"/>
      <c r="R34" s="446"/>
      <c r="S34" s="446"/>
      <c r="T34" s="446"/>
      <c r="U34" s="446"/>
      <c r="V34" s="443"/>
      <c r="W34" s="1203" t="s">
        <v>716</v>
      </c>
      <c r="X34" s="1204"/>
      <c r="Y34" s="1205"/>
      <c r="Z34" s="445" t="s">
        <v>838</v>
      </c>
      <c r="AA34" s="446"/>
      <c r="AB34" s="446"/>
      <c r="AC34" s="446"/>
      <c r="AD34" s="446"/>
      <c r="AE34" s="446"/>
      <c r="AF34" s="443"/>
      <c r="AG34" s="1010" t="s">
        <v>277</v>
      </c>
      <c r="AH34" s="440"/>
      <c r="AI34" s="441"/>
      <c r="AJ34" s="410">
        <v>6000</v>
      </c>
      <c r="AK34" s="411"/>
      <c r="AL34" s="411"/>
      <c r="AM34" s="412"/>
      <c r="AN34" s="410">
        <v>6000</v>
      </c>
      <c r="AO34" s="411"/>
      <c r="AP34" s="411"/>
      <c r="AQ34" s="412"/>
      <c r="AR34" s="410">
        <v>6000</v>
      </c>
      <c r="AS34" s="411"/>
      <c r="AT34" s="411"/>
      <c r="AU34" s="412"/>
      <c r="AV34" s="394"/>
      <c r="AW34" s="395"/>
      <c r="AX34" s="395"/>
      <c r="AY34" s="395"/>
      <c r="AZ34" s="396"/>
      <c r="BA34" s="98"/>
      <c r="BB34" s="98"/>
    </row>
    <row r="35" spans="1:54" s="26" customFormat="1" ht="18" customHeight="1" x14ac:dyDescent="0.25">
      <c r="A35" s="120"/>
      <c r="B35" s="1206" t="s">
        <v>729</v>
      </c>
      <c r="C35" s="1207"/>
      <c r="D35" s="1207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7"/>
      <c r="AB35" s="1207"/>
      <c r="AC35" s="1207"/>
      <c r="AD35" s="1207"/>
      <c r="AE35" s="1207"/>
      <c r="AF35" s="1208"/>
      <c r="AG35" s="1209" t="s">
        <v>246</v>
      </c>
      <c r="AH35" s="1210"/>
      <c r="AI35" s="1211"/>
      <c r="AJ35" s="1212">
        <f>SUM(AJ34:AM34)</f>
        <v>6000</v>
      </c>
      <c r="AK35" s="1213"/>
      <c r="AL35" s="1213"/>
      <c r="AM35" s="1214"/>
      <c r="AN35" s="1212">
        <f>SUM(AN34:AQ34)</f>
        <v>6000</v>
      </c>
      <c r="AO35" s="1213"/>
      <c r="AP35" s="1213"/>
      <c r="AQ35" s="1214"/>
      <c r="AR35" s="1212">
        <f>SUM(AR34:AU34)</f>
        <v>6000</v>
      </c>
      <c r="AS35" s="1213"/>
      <c r="AT35" s="1213"/>
      <c r="AU35" s="1214"/>
      <c r="AV35" s="383"/>
      <c r="AW35" s="384"/>
      <c r="AX35" s="384"/>
      <c r="AY35" s="384"/>
      <c r="AZ35" s="385"/>
      <c r="BA35" s="98"/>
      <c r="BB35" s="98"/>
    </row>
    <row r="36" spans="1:54" s="26" customFormat="1" ht="18" customHeight="1" x14ac:dyDescent="0.25">
      <c r="A36" s="120"/>
      <c r="B36" s="445" t="s">
        <v>717</v>
      </c>
      <c r="C36" s="446"/>
      <c r="D36" s="446"/>
      <c r="E36" s="446"/>
      <c r="F36" s="446"/>
      <c r="G36" s="446"/>
      <c r="H36" s="446"/>
      <c r="I36" s="446"/>
      <c r="J36" s="446"/>
      <c r="K36" s="443"/>
      <c r="L36" s="726" t="s">
        <v>714</v>
      </c>
      <c r="M36" s="727"/>
      <c r="N36" s="727"/>
      <c r="O36" s="728"/>
      <c r="P36" s="445" t="s">
        <v>717</v>
      </c>
      <c r="Q36" s="446"/>
      <c r="R36" s="446"/>
      <c r="S36" s="446"/>
      <c r="T36" s="446"/>
      <c r="U36" s="446"/>
      <c r="V36" s="443"/>
      <c r="W36" s="1203" t="s">
        <v>719</v>
      </c>
      <c r="X36" s="1204"/>
      <c r="Y36" s="1205"/>
      <c r="Z36" s="445" t="s">
        <v>838</v>
      </c>
      <c r="AA36" s="446"/>
      <c r="AB36" s="446"/>
      <c r="AC36" s="446"/>
      <c r="AD36" s="446"/>
      <c r="AE36" s="446"/>
      <c r="AF36" s="443"/>
      <c r="AG36" s="663" t="s">
        <v>279</v>
      </c>
      <c r="AH36" s="418"/>
      <c r="AI36" s="419"/>
      <c r="AJ36" s="407">
        <v>395000</v>
      </c>
      <c r="AK36" s="408"/>
      <c r="AL36" s="408"/>
      <c r="AM36" s="409"/>
      <c r="AN36" s="407">
        <f>AJ36</f>
        <v>395000</v>
      </c>
      <c r="AO36" s="408"/>
      <c r="AP36" s="408"/>
      <c r="AQ36" s="409"/>
      <c r="AR36" s="407">
        <f>AN36</f>
        <v>395000</v>
      </c>
      <c r="AS36" s="408"/>
      <c r="AT36" s="408"/>
      <c r="AU36" s="409"/>
      <c r="AV36" s="309"/>
      <c r="AW36" s="310"/>
      <c r="AX36" s="310"/>
      <c r="AY36" s="310"/>
      <c r="AZ36" s="311"/>
      <c r="BA36" s="98"/>
      <c r="BB36" s="98"/>
    </row>
    <row r="37" spans="1:54" s="26" customFormat="1" ht="18" customHeight="1" x14ac:dyDescent="0.25">
      <c r="A37" s="120"/>
      <c r="B37" s="445" t="s">
        <v>717</v>
      </c>
      <c r="C37" s="446"/>
      <c r="D37" s="446"/>
      <c r="E37" s="446"/>
      <c r="F37" s="446"/>
      <c r="G37" s="446"/>
      <c r="H37" s="446"/>
      <c r="I37" s="446"/>
      <c r="J37" s="446"/>
      <c r="K37" s="443"/>
      <c r="L37" s="726" t="s">
        <v>714</v>
      </c>
      <c r="M37" s="727"/>
      <c r="N37" s="727"/>
      <c r="O37" s="728"/>
      <c r="P37" s="445" t="s">
        <v>718</v>
      </c>
      <c r="Q37" s="446"/>
      <c r="R37" s="446"/>
      <c r="S37" s="446"/>
      <c r="T37" s="446"/>
      <c r="U37" s="446"/>
      <c r="V37" s="443"/>
      <c r="W37" s="1203" t="s">
        <v>719</v>
      </c>
      <c r="X37" s="1204"/>
      <c r="Y37" s="1205"/>
      <c r="Z37" s="445" t="s">
        <v>838</v>
      </c>
      <c r="AA37" s="446"/>
      <c r="AB37" s="446"/>
      <c r="AC37" s="446"/>
      <c r="AD37" s="446"/>
      <c r="AE37" s="446"/>
      <c r="AF37" s="443"/>
      <c r="AG37" s="663" t="s">
        <v>280</v>
      </c>
      <c r="AH37" s="418"/>
      <c r="AI37" s="419"/>
      <c r="AJ37" s="407">
        <v>5000</v>
      </c>
      <c r="AK37" s="408"/>
      <c r="AL37" s="408"/>
      <c r="AM37" s="409"/>
      <c r="AN37" s="407">
        <f>AJ37</f>
        <v>5000</v>
      </c>
      <c r="AO37" s="408"/>
      <c r="AP37" s="408"/>
      <c r="AQ37" s="409"/>
      <c r="AR37" s="407">
        <f>AN37</f>
        <v>5000</v>
      </c>
      <c r="AS37" s="408"/>
      <c r="AT37" s="408"/>
      <c r="AU37" s="409"/>
      <c r="AV37" s="309"/>
      <c r="AW37" s="310"/>
      <c r="AX37" s="310"/>
      <c r="AY37" s="310"/>
      <c r="AZ37" s="311"/>
      <c r="BA37" s="98"/>
      <c r="BB37" s="98"/>
    </row>
    <row r="38" spans="1:54" s="26" customFormat="1" ht="18" customHeight="1" x14ac:dyDescent="0.25">
      <c r="A38" s="120"/>
      <c r="B38" s="1206" t="s">
        <v>730</v>
      </c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1207"/>
      <c r="AA38" s="1207"/>
      <c r="AB38" s="1207"/>
      <c r="AC38" s="1207"/>
      <c r="AD38" s="1207"/>
      <c r="AE38" s="1207"/>
      <c r="AF38" s="1215"/>
      <c r="AG38" s="1216" t="s">
        <v>245</v>
      </c>
      <c r="AH38" s="1210"/>
      <c r="AI38" s="1211"/>
      <c r="AJ38" s="1212">
        <f>SUM(AJ36:AM37)</f>
        <v>400000</v>
      </c>
      <c r="AK38" s="1213"/>
      <c r="AL38" s="1213"/>
      <c r="AM38" s="1214"/>
      <c r="AN38" s="1212">
        <f t="shared" ref="AN38" si="0">SUM(AN36:AQ37)</f>
        <v>400000</v>
      </c>
      <c r="AO38" s="1213"/>
      <c r="AP38" s="1213"/>
      <c r="AQ38" s="1214"/>
      <c r="AR38" s="1212">
        <f t="shared" ref="AR38" si="1">SUM(AR36:AU37)</f>
        <v>400000</v>
      </c>
      <c r="AS38" s="1213"/>
      <c r="AT38" s="1213"/>
      <c r="AU38" s="1214"/>
      <c r="AV38" s="309"/>
      <c r="AW38" s="310"/>
      <c r="AX38" s="310"/>
      <c r="AY38" s="310"/>
      <c r="AZ38" s="311"/>
      <c r="BA38" s="98"/>
      <c r="BB38" s="98"/>
    </row>
    <row r="39" spans="1:54" s="26" customFormat="1" ht="18" customHeight="1" x14ac:dyDescent="0.25">
      <c r="A39" s="120"/>
      <c r="B39" s="445" t="s">
        <v>731</v>
      </c>
      <c r="C39" s="446"/>
      <c r="D39" s="446"/>
      <c r="E39" s="446"/>
      <c r="F39" s="446"/>
      <c r="G39" s="446"/>
      <c r="H39" s="446"/>
      <c r="I39" s="446"/>
      <c r="J39" s="446"/>
      <c r="K39" s="443"/>
      <c r="L39" s="726" t="s">
        <v>714</v>
      </c>
      <c r="M39" s="727"/>
      <c r="N39" s="727"/>
      <c r="O39" s="728"/>
      <c r="P39" s="445" t="s">
        <v>731</v>
      </c>
      <c r="Q39" s="446"/>
      <c r="R39" s="446"/>
      <c r="S39" s="446"/>
      <c r="T39" s="446"/>
      <c r="U39" s="446"/>
      <c r="V39" s="443"/>
      <c r="W39" s="1203" t="s">
        <v>726</v>
      </c>
      <c r="X39" s="1204"/>
      <c r="Y39" s="1205"/>
      <c r="Z39" s="1217" t="s">
        <v>838</v>
      </c>
      <c r="AA39" s="881"/>
      <c r="AB39" s="881"/>
      <c r="AC39" s="881"/>
      <c r="AD39" s="881"/>
      <c r="AE39" s="881"/>
      <c r="AF39" s="1218"/>
      <c r="AG39" s="1219" t="s">
        <v>722</v>
      </c>
      <c r="AH39" s="1220"/>
      <c r="AI39" s="1221"/>
      <c r="AJ39" s="1222">
        <v>5000</v>
      </c>
      <c r="AK39" s="1223"/>
      <c r="AL39" s="1223"/>
      <c r="AM39" s="1224"/>
      <c r="AN39" s="1222">
        <v>5000</v>
      </c>
      <c r="AO39" s="1223"/>
      <c r="AP39" s="1223"/>
      <c r="AQ39" s="1224"/>
      <c r="AR39" s="1222">
        <v>5000</v>
      </c>
      <c r="AS39" s="1223"/>
      <c r="AT39" s="1223"/>
      <c r="AU39" s="1224"/>
      <c r="AV39" s="309"/>
      <c r="AW39" s="310"/>
      <c r="AX39" s="310"/>
      <c r="AY39" s="310"/>
      <c r="AZ39" s="311"/>
      <c r="BA39" s="98"/>
      <c r="BB39" s="98"/>
    </row>
    <row r="40" spans="1:54" s="26" customFormat="1" ht="18" customHeight="1" x14ac:dyDescent="0.25">
      <c r="A40" s="120"/>
      <c r="B40" s="1206" t="s">
        <v>732</v>
      </c>
      <c r="C40" s="1207"/>
      <c r="D40" s="1207"/>
      <c r="E40" s="1207"/>
      <c r="F40" s="1207"/>
      <c r="G40" s="1207"/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/>
      <c r="Y40" s="1207"/>
      <c r="Z40" s="1207"/>
      <c r="AA40" s="1207"/>
      <c r="AB40" s="1207"/>
      <c r="AC40" s="1207"/>
      <c r="AD40" s="1207"/>
      <c r="AE40" s="1207"/>
      <c r="AF40" s="1215"/>
      <c r="AG40" s="1216" t="s">
        <v>720</v>
      </c>
      <c r="AH40" s="1210"/>
      <c r="AI40" s="1211"/>
      <c r="AJ40" s="1212">
        <f>AJ39</f>
        <v>5000</v>
      </c>
      <c r="AK40" s="1213"/>
      <c r="AL40" s="1213"/>
      <c r="AM40" s="1214"/>
      <c r="AN40" s="1212">
        <f t="shared" ref="AN40" si="2">AN39</f>
        <v>5000</v>
      </c>
      <c r="AO40" s="1213"/>
      <c r="AP40" s="1213"/>
      <c r="AQ40" s="1214"/>
      <c r="AR40" s="1212">
        <f t="shared" ref="AR40" si="3">AR39</f>
        <v>5000</v>
      </c>
      <c r="AS40" s="1213"/>
      <c r="AT40" s="1213"/>
      <c r="AU40" s="1214"/>
      <c r="AV40" s="309"/>
      <c r="AW40" s="310"/>
      <c r="AX40" s="310"/>
      <c r="AY40" s="310"/>
      <c r="AZ40" s="311"/>
      <c r="BA40" s="98"/>
      <c r="BB40" s="98"/>
    </row>
    <row r="41" spans="1:54" s="26" customFormat="1" ht="18" customHeight="1" x14ac:dyDescent="0.25">
      <c r="A41" s="120"/>
      <c r="B41" s="1217" t="s">
        <v>733</v>
      </c>
      <c r="C41" s="881"/>
      <c r="D41" s="881"/>
      <c r="E41" s="881"/>
      <c r="F41" s="881"/>
      <c r="G41" s="881"/>
      <c r="H41" s="881"/>
      <c r="I41" s="881"/>
      <c r="J41" s="881"/>
      <c r="K41" s="1218"/>
      <c r="L41" s="1225" t="s">
        <v>714</v>
      </c>
      <c r="M41" s="1226"/>
      <c r="N41" s="1226"/>
      <c r="O41" s="1227"/>
      <c r="P41" s="1217" t="s">
        <v>733</v>
      </c>
      <c r="Q41" s="881"/>
      <c r="R41" s="881"/>
      <c r="S41" s="881"/>
      <c r="T41" s="881"/>
      <c r="U41" s="881"/>
      <c r="V41" s="1218"/>
      <c r="W41" s="1203" t="s">
        <v>727</v>
      </c>
      <c r="X41" s="1204"/>
      <c r="Y41" s="1205"/>
      <c r="Z41" s="1228" t="s">
        <v>838</v>
      </c>
      <c r="AA41" s="1229"/>
      <c r="AB41" s="1229"/>
      <c r="AC41" s="1229"/>
      <c r="AD41" s="1229"/>
      <c r="AE41" s="1229"/>
      <c r="AF41" s="1230"/>
      <c r="AG41" s="663" t="s">
        <v>723</v>
      </c>
      <c r="AH41" s="418"/>
      <c r="AI41" s="419"/>
      <c r="AJ41" s="407">
        <v>0</v>
      </c>
      <c r="AK41" s="408"/>
      <c r="AL41" s="408"/>
      <c r="AM41" s="409"/>
      <c r="AN41" s="407">
        <f>AJ41</f>
        <v>0</v>
      </c>
      <c r="AO41" s="408"/>
      <c r="AP41" s="408"/>
      <c r="AQ41" s="409"/>
      <c r="AR41" s="407">
        <f>AN41</f>
        <v>0</v>
      </c>
      <c r="AS41" s="408"/>
      <c r="AT41" s="408"/>
      <c r="AU41" s="409"/>
      <c r="AV41" s="309"/>
      <c r="AW41" s="310"/>
      <c r="AX41" s="310"/>
      <c r="AY41" s="310"/>
      <c r="AZ41" s="311"/>
      <c r="BA41" s="98"/>
      <c r="BB41" s="98"/>
    </row>
    <row r="42" spans="1:54" s="26" customFormat="1" ht="18" customHeight="1" x14ac:dyDescent="0.25">
      <c r="A42" s="120"/>
      <c r="B42" s="1217" t="s">
        <v>797</v>
      </c>
      <c r="C42" s="881"/>
      <c r="D42" s="881"/>
      <c r="E42" s="881"/>
      <c r="F42" s="881"/>
      <c r="G42" s="881"/>
      <c r="H42" s="881"/>
      <c r="I42" s="881"/>
      <c r="J42" s="881"/>
      <c r="K42" s="1218"/>
      <c r="L42" s="1225" t="s">
        <v>714</v>
      </c>
      <c r="M42" s="1226"/>
      <c r="N42" s="1226"/>
      <c r="O42" s="1227"/>
      <c r="P42" s="1217" t="s">
        <v>798</v>
      </c>
      <c r="Q42" s="881"/>
      <c r="R42" s="881"/>
      <c r="S42" s="881"/>
      <c r="T42" s="881"/>
      <c r="U42" s="881"/>
      <c r="V42" s="1218"/>
      <c r="W42" s="1203" t="s">
        <v>727</v>
      </c>
      <c r="X42" s="1204"/>
      <c r="Y42" s="1205"/>
      <c r="Z42" s="1228" t="s">
        <v>838</v>
      </c>
      <c r="AA42" s="1229"/>
      <c r="AB42" s="1229"/>
      <c r="AC42" s="1229"/>
      <c r="AD42" s="1229"/>
      <c r="AE42" s="1229"/>
      <c r="AF42" s="1230"/>
      <c r="AG42" s="663" t="s">
        <v>724</v>
      </c>
      <c r="AH42" s="418"/>
      <c r="AI42" s="419"/>
      <c r="AJ42" s="407">
        <v>0</v>
      </c>
      <c r="AK42" s="408"/>
      <c r="AL42" s="408"/>
      <c r="AM42" s="409"/>
      <c r="AN42" s="407">
        <f t="shared" ref="AN42:AN45" si="4">AJ42</f>
        <v>0</v>
      </c>
      <c r="AO42" s="408"/>
      <c r="AP42" s="408"/>
      <c r="AQ42" s="409"/>
      <c r="AR42" s="407">
        <f t="shared" ref="AR42:AR45" si="5">AN42</f>
        <v>0</v>
      </c>
      <c r="AS42" s="408"/>
      <c r="AT42" s="408"/>
      <c r="AU42" s="409"/>
      <c r="AV42" s="312"/>
      <c r="AW42" s="313"/>
      <c r="AX42" s="313"/>
      <c r="AY42" s="313"/>
      <c r="AZ42" s="314"/>
      <c r="BA42" s="98"/>
      <c r="BB42" s="98"/>
    </row>
    <row r="43" spans="1:54" s="26" customFormat="1" ht="18" customHeight="1" x14ac:dyDescent="0.25">
      <c r="A43" s="120"/>
      <c r="B43" s="1217" t="s">
        <v>792</v>
      </c>
      <c r="C43" s="881"/>
      <c r="D43" s="881"/>
      <c r="E43" s="881"/>
      <c r="F43" s="881"/>
      <c r="G43" s="881"/>
      <c r="H43" s="881"/>
      <c r="I43" s="881"/>
      <c r="J43" s="881"/>
      <c r="K43" s="1218"/>
      <c r="L43" s="1225" t="s">
        <v>714</v>
      </c>
      <c r="M43" s="1226"/>
      <c r="N43" s="1226"/>
      <c r="O43" s="1227"/>
      <c r="P43" s="1217" t="s">
        <v>793</v>
      </c>
      <c r="Q43" s="881"/>
      <c r="R43" s="881"/>
      <c r="S43" s="881"/>
      <c r="T43" s="881"/>
      <c r="U43" s="881"/>
      <c r="V43" s="1218"/>
      <c r="W43" s="1203" t="s">
        <v>727</v>
      </c>
      <c r="X43" s="1204"/>
      <c r="Y43" s="1205"/>
      <c r="Z43" s="1228" t="s">
        <v>838</v>
      </c>
      <c r="AA43" s="1229"/>
      <c r="AB43" s="1229"/>
      <c r="AC43" s="1229"/>
      <c r="AD43" s="1229"/>
      <c r="AE43" s="1229"/>
      <c r="AF43" s="1230"/>
      <c r="AG43" s="663" t="s">
        <v>736</v>
      </c>
      <c r="AH43" s="418"/>
      <c r="AI43" s="419"/>
      <c r="AJ43" s="407">
        <f>58100.6+111334.4</f>
        <v>169435</v>
      </c>
      <c r="AK43" s="408"/>
      <c r="AL43" s="408"/>
      <c r="AM43" s="409"/>
      <c r="AN43" s="407">
        <f t="shared" si="4"/>
        <v>169435</v>
      </c>
      <c r="AO43" s="408"/>
      <c r="AP43" s="408"/>
      <c r="AQ43" s="409"/>
      <c r="AR43" s="407">
        <f t="shared" si="5"/>
        <v>169435</v>
      </c>
      <c r="AS43" s="408"/>
      <c r="AT43" s="408"/>
      <c r="AU43" s="409"/>
      <c r="AV43" s="309"/>
      <c r="AW43" s="310"/>
      <c r="AX43" s="310"/>
      <c r="AY43" s="310"/>
      <c r="AZ43" s="311"/>
      <c r="BA43" s="98"/>
      <c r="BB43" s="98"/>
    </row>
    <row r="44" spans="1:54" s="26" customFormat="1" ht="18" customHeight="1" x14ac:dyDescent="0.25">
      <c r="A44" s="120"/>
      <c r="B44" s="1217" t="s">
        <v>734</v>
      </c>
      <c r="C44" s="881"/>
      <c r="D44" s="881"/>
      <c r="E44" s="881"/>
      <c r="F44" s="881"/>
      <c r="G44" s="881"/>
      <c r="H44" s="881"/>
      <c r="I44" s="881"/>
      <c r="J44" s="881"/>
      <c r="K44" s="1218"/>
      <c r="L44" s="1225" t="s">
        <v>714</v>
      </c>
      <c r="M44" s="1226"/>
      <c r="N44" s="1226"/>
      <c r="O44" s="1227"/>
      <c r="P44" s="1217" t="s">
        <v>735</v>
      </c>
      <c r="Q44" s="881"/>
      <c r="R44" s="881"/>
      <c r="S44" s="881"/>
      <c r="T44" s="881"/>
      <c r="U44" s="881"/>
      <c r="V44" s="1218"/>
      <c r="W44" s="1203" t="s">
        <v>727</v>
      </c>
      <c r="X44" s="1204"/>
      <c r="Y44" s="1205"/>
      <c r="Z44" s="1228" t="s">
        <v>838</v>
      </c>
      <c r="AA44" s="1229"/>
      <c r="AB44" s="1229"/>
      <c r="AC44" s="1229"/>
      <c r="AD44" s="1229"/>
      <c r="AE44" s="1229"/>
      <c r="AF44" s="1230"/>
      <c r="AG44" s="663" t="s">
        <v>738</v>
      </c>
      <c r="AH44" s="418"/>
      <c r="AI44" s="419"/>
      <c r="AJ44" s="407"/>
      <c r="AK44" s="408"/>
      <c r="AL44" s="408"/>
      <c r="AM44" s="409"/>
      <c r="AN44" s="407">
        <f t="shared" si="4"/>
        <v>0</v>
      </c>
      <c r="AO44" s="408"/>
      <c r="AP44" s="408"/>
      <c r="AQ44" s="409"/>
      <c r="AR44" s="407">
        <f t="shared" si="5"/>
        <v>0</v>
      </c>
      <c r="AS44" s="408"/>
      <c r="AT44" s="408"/>
      <c r="AU44" s="409"/>
      <c r="AV44" s="309"/>
      <c r="AW44" s="310"/>
      <c r="AX44" s="310"/>
      <c r="AY44" s="310"/>
      <c r="AZ44" s="311"/>
      <c r="BA44" s="98"/>
      <c r="BB44" s="98"/>
    </row>
    <row r="45" spans="1:54" s="26" customFormat="1" ht="18" customHeight="1" x14ac:dyDescent="0.25">
      <c r="A45" s="120"/>
      <c r="B45" s="1217" t="s">
        <v>689</v>
      </c>
      <c r="C45" s="881"/>
      <c r="D45" s="881"/>
      <c r="E45" s="881"/>
      <c r="F45" s="881"/>
      <c r="G45" s="881"/>
      <c r="H45" s="881"/>
      <c r="I45" s="881"/>
      <c r="J45" s="881"/>
      <c r="K45" s="1218"/>
      <c r="L45" s="1225" t="s">
        <v>714</v>
      </c>
      <c r="M45" s="1226"/>
      <c r="N45" s="1226"/>
      <c r="O45" s="1227"/>
      <c r="P45" s="1217" t="s">
        <v>737</v>
      </c>
      <c r="Q45" s="881"/>
      <c r="R45" s="881"/>
      <c r="S45" s="881"/>
      <c r="T45" s="881"/>
      <c r="U45" s="881"/>
      <c r="V45" s="1218"/>
      <c r="W45" s="1203" t="s">
        <v>727</v>
      </c>
      <c r="X45" s="1204"/>
      <c r="Y45" s="1205"/>
      <c r="Z45" s="1228" t="s">
        <v>838</v>
      </c>
      <c r="AA45" s="1229"/>
      <c r="AB45" s="1229"/>
      <c r="AC45" s="1229"/>
      <c r="AD45" s="1229"/>
      <c r="AE45" s="1229"/>
      <c r="AF45" s="1230"/>
      <c r="AG45" s="663" t="s">
        <v>794</v>
      </c>
      <c r="AH45" s="418"/>
      <c r="AI45" s="419"/>
      <c r="AJ45" s="407">
        <v>18000</v>
      </c>
      <c r="AK45" s="408"/>
      <c r="AL45" s="408"/>
      <c r="AM45" s="409"/>
      <c r="AN45" s="407">
        <f t="shared" si="4"/>
        <v>18000</v>
      </c>
      <c r="AO45" s="408"/>
      <c r="AP45" s="408"/>
      <c r="AQ45" s="409"/>
      <c r="AR45" s="407">
        <f t="shared" si="5"/>
        <v>18000</v>
      </c>
      <c r="AS45" s="408"/>
      <c r="AT45" s="408"/>
      <c r="AU45" s="409"/>
      <c r="AV45" s="309"/>
      <c r="AW45" s="310"/>
      <c r="AX45" s="310"/>
      <c r="AY45" s="310"/>
      <c r="AZ45" s="311"/>
      <c r="BA45" s="98"/>
      <c r="BB45" s="98"/>
    </row>
    <row r="46" spans="1:54" s="26" customFormat="1" ht="18" customHeight="1" x14ac:dyDescent="0.25">
      <c r="A46" s="120"/>
      <c r="B46" s="1231" t="s">
        <v>739</v>
      </c>
      <c r="C46" s="1232"/>
      <c r="D46" s="1232"/>
      <c r="E46" s="1232"/>
      <c r="F46" s="1232"/>
      <c r="G46" s="1232"/>
      <c r="H46" s="1232"/>
      <c r="I46" s="1232"/>
      <c r="J46" s="1232"/>
      <c r="K46" s="1232"/>
      <c r="L46" s="1232"/>
      <c r="M46" s="1232"/>
      <c r="N46" s="1232"/>
      <c r="O46" s="1232"/>
      <c r="P46" s="1232"/>
      <c r="Q46" s="1232"/>
      <c r="R46" s="1232"/>
      <c r="S46" s="1232"/>
      <c r="T46" s="1232"/>
      <c r="U46" s="1232"/>
      <c r="V46" s="1232"/>
      <c r="W46" s="1232"/>
      <c r="X46" s="1232"/>
      <c r="Y46" s="1232"/>
      <c r="Z46" s="1232"/>
      <c r="AA46" s="1232"/>
      <c r="AB46" s="1232"/>
      <c r="AC46" s="1232"/>
      <c r="AD46" s="1232"/>
      <c r="AE46" s="1232"/>
      <c r="AF46" s="1233"/>
      <c r="AG46" s="1216" t="s">
        <v>721</v>
      </c>
      <c r="AH46" s="1210"/>
      <c r="AI46" s="1211"/>
      <c r="AJ46" s="1212">
        <f>SUM(AJ41:AM45)</f>
        <v>187435</v>
      </c>
      <c r="AK46" s="1213"/>
      <c r="AL46" s="1213"/>
      <c r="AM46" s="1214"/>
      <c r="AN46" s="1212">
        <f t="shared" ref="AN46" si="6">SUM(AN41:AQ45)</f>
        <v>187435</v>
      </c>
      <c r="AO46" s="1213"/>
      <c r="AP46" s="1213"/>
      <c r="AQ46" s="1214"/>
      <c r="AR46" s="1212">
        <f t="shared" ref="AR46" si="7">SUM(AR41:AU45)</f>
        <v>187435</v>
      </c>
      <c r="AS46" s="1213"/>
      <c r="AT46" s="1213"/>
      <c r="AU46" s="1214"/>
      <c r="AV46" s="309"/>
      <c r="AW46" s="310"/>
      <c r="AX46" s="310"/>
      <c r="AY46" s="310"/>
      <c r="AZ46" s="311"/>
      <c r="BA46" s="98"/>
      <c r="BB46" s="98"/>
    </row>
    <row r="47" spans="1:54" s="26" customFormat="1" ht="18" customHeight="1" x14ac:dyDescent="0.25">
      <c r="A47" s="120"/>
      <c r="B47" s="1217" t="s">
        <v>740</v>
      </c>
      <c r="C47" s="881"/>
      <c r="D47" s="881"/>
      <c r="E47" s="881"/>
      <c r="F47" s="881"/>
      <c r="G47" s="881"/>
      <c r="H47" s="881"/>
      <c r="I47" s="881"/>
      <c r="J47" s="881"/>
      <c r="K47" s="1218"/>
      <c r="L47" s="1225" t="s">
        <v>714</v>
      </c>
      <c r="M47" s="1226"/>
      <c r="N47" s="1226"/>
      <c r="O47" s="1227"/>
      <c r="P47" s="1217" t="s">
        <v>740</v>
      </c>
      <c r="Q47" s="881"/>
      <c r="R47" s="881"/>
      <c r="S47" s="881"/>
      <c r="T47" s="881"/>
      <c r="U47" s="881"/>
      <c r="V47" s="1218"/>
      <c r="W47" s="1203" t="s">
        <v>728</v>
      </c>
      <c r="X47" s="1204"/>
      <c r="Y47" s="1205"/>
      <c r="Z47" s="1217" t="s">
        <v>838</v>
      </c>
      <c r="AA47" s="881"/>
      <c r="AB47" s="881"/>
      <c r="AC47" s="881"/>
      <c r="AD47" s="881"/>
      <c r="AE47" s="881"/>
      <c r="AF47" s="1218"/>
      <c r="AG47" s="663" t="s">
        <v>725</v>
      </c>
      <c r="AH47" s="418"/>
      <c r="AI47" s="419"/>
      <c r="AJ47" s="407">
        <v>200000</v>
      </c>
      <c r="AK47" s="408"/>
      <c r="AL47" s="408"/>
      <c r="AM47" s="409"/>
      <c r="AN47" s="407">
        <f>AJ47</f>
        <v>200000</v>
      </c>
      <c r="AO47" s="408"/>
      <c r="AP47" s="408"/>
      <c r="AQ47" s="409"/>
      <c r="AR47" s="407">
        <f>AN47</f>
        <v>200000</v>
      </c>
      <c r="AS47" s="408"/>
      <c r="AT47" s="408"/>
      <c r="AU47" s="409"/>
      <c r="AV47" s="309"/>
      <c r="AW47" s="310"/>
      <c r="AX47" s="310"/>
      <c r="AY47" s="310"/>
      <c r="AZ47" s="311"/>
      <c r="BA47" s="98"/>
      <c r="BB47" s="98"/>
    </row>
    <row r="48" spans="1:54" s="26" customFormat="1" ht="18" customHeight="1" x14ac:dyDescent="0.25">
      <c r="A48" s="120"/>
      <c r="B48" s="1217" t="s">
        <v>741</v>
      </c>
      <c r="C48" s="881"/>
      <c r="D48" s="881"/>
      <c r="E48" s="881"/>
      <c r="F48" s="881"/>
      <c r="G48" s="881"/>
      <c r="H48" s="881"/>
      <c r="I48" s="881"/>
      <c r="J48" s="881"/>
      <c r="K48" s="1218"/>
      <c r="L48" s="1225" t="s">
        <v>714</v>
      </c>
      <c r="M48" s="1226"/>
      <c r="N48" s="1226"/>
      <c r="O48" s="1227"/>
      <c r="P48" s="1217" t="s">
        <v>755</v>
      </c>
      <c r="Q48" s="881"/>
      <c r="R48" s="881"/>
      <c r="S48" s="881"/>
      <c r="T48" s="881"/>
      <c r="U48" s="881"/>
      <c r="V48" s="1218"/>
      <c r="W48" s="1203" t="s">
        <v>728</v>
      </c>
      <c r="X48" s="1204"/>
      <c r="Y48" s="1205"/>
      <c r="Z48" s="1217" t="s">
        <v>838</v>
      </c>
      <c r="AA48" s="881"/>
      <c r="AB48" s="881"/>
      <c r="AC48" s="881"/>
      <c r="AD48" s="881"/>
      <c r="AE48" s="881"/>
      <c r="AF48" s="1218"/>
      <c r="AG48" s="663" t="s">
        <v>742</v>
      </c>
      <c r="AH48" s="418"/>
      <c r="AI48" s="419"/>
      <c r="AJ48" s="407">
        <v>150000</v>
      </c>
      <c r="AK48" s="408"/>
      <c r="AL48" s="408"/>
      <c r="AM48" s="409"/>
      <c r="AN48" s="407">
        <f t="shared" ref="AN48:AN55" si="8">AJ48</f>
        <v>150000</v>
      </c>
      <c r="AO48" s="408"/>
      <c r="AP48" s="408"/>
      <c r="AQ48" s="409"/>
      <c r="AR48" s="407">
        <f t="shared" ref="AR48:AR55" si="9">AN48</f>
        <v>150000</v>
      </c>
      <c r="AS48" s="408"/>
      <c r="AT48" s="408"/>
      <c r="AU48" s="409"/>
      <c r="AV48" s="309"/>
      <c r="AW48" s="310"/>
      <c r="AX48" s="310"/>
      <c r="AY48" s="310"/>
      <c r="AZ48" s="311"/>
      <c r="BA48" s="98"/>
      <c r="BB48" s="98"/>
    </row>
    <row r="49" spans="1:54" s="26" customFormat="1" ht="33" customHeight="1" x14ac:dyDescent="0.25">
      <c r="A49" s="120"/>
      <c r="B49" s="1217" t="s">
        <v>743</v>
      </c>
      <c r="C49" s="881"/>
      <c r="D49" s="881"/>
      <c r="E49" s="881"/>
      <c r="F49" s="881"/>
      <c r="G49" s="881"/>
      <c r="H49" s="881"/>
      <c r="I49" s="881"/>
      <c r="J49" s="881"/>
      <c r="K49" s="1218"/>
      <c r="L49" s="1225" t="s">
        <v>714</v>
      </c>
      <c r="M49" s="1226"/>
      <c r="N49" s="1226"/>
      <c r="O49" s="1227"/>
      <c r="P49" s="1217" t="s">
        <v>747</v>
      </c>
      <c r="Q49" s="881"/>
      <c r="R49" s="881"/>
      <c r="S49" s="881"/>
      <c r="T49" s="881"/>
      <c r="U49" s="881"/>
      <c r="V49" s="1218"/>
      <c r="W49" s="1203" t="s">
        <v>728</v>
      </c>
      <c r="X49" s="1204"/>
      <c r="Y49" s="1205"/>
      <c r="Z49" s="1217" t="s">
        <v>838</v>
      </c>
      <c r="AA49" s="881"/>
      <c r="AB49" s="881"/>
      <c r="AC49" s="881"/>
      <c r="AD49" s="881"/>
      <c r="AE49" s="881"/>
      <c r="AF49" s="1218"/>
      <c r="AG49" s="663" t="s">
        <v>744</v>
      </c>
      <c r="AH49" s="418"/>
      <c r="AI49" s="419"/>
      <c r="AJ49" s="407">
        <v>70000</v>
      </c>
      <c r="AK49" s="408"/>
      <c r="AL49" s="408"/>
      <c r="AM49" s="409"/>
      <c r="AN49" s="407">
        <f t="shared" si="8"/>
        <v>70000</v>
      </c>
      <c r="AO49" s="408"/>
      <c r="AP49" s="408"/>
      <c r="AQ49" s="409"/>
      <c r="AR49" s="407">
        <f t="shared" si="9"/>
        <v>70000</v>
      </c>
      <c r="AS49" s="408"/>
      <c r="AT49" s="408"/>
      <c r="AU49" s="409"/>
      <c r="AV49" s="309"/>
      <c r="AW49" s="310"/>
      <c r="AX49" s="310"/>
      <c r="AY49" s="310"/>
      <c r="AZ49" s="311"/>
      <c r="BA49" s="98"/>
      <c r="BB49" s="98"/>
    </row>
    <row r="50" spans="1:54" s="26" customFormat="1" ht="18" customHeight="1" x14ac:dyDescent="0.25">
      <c r="A50" s="120"/>
      <c r="B50" s="1217" t="s">
        <v>745</v>
      </c>
      <c r="C50" s="881"/>
      <c r="D50" s="881"/>
      <c r="E50" s="881"/>
      <c r="F50" s="881"/>
      <c r="G50" s="881"/>
      <c r="H50" s="881"/>
      <c r="I50" s="881"/>
      <c r="J50" s="881"/>
      <c r="K50" s="1218"/>
      <c r="L50" s="1225" t="s">
        <v>714</v>
      </c>
      <c r="M50" s="1226"/>
      <c r="N50" s="1226"/>
      <c r="O50" s="1227"/>
      <c r="P50" s="1217" t="s">
        <v>745</v>
      </c>
      <c r="Q50" s="881"/>
      <c r="R50" s="881"/>
      <c r="S50" s="881"/>
      <c r="T50" s="881"/>
      <c r="U50" s="881"/>
      <c r="V50" s="1218"/>
      <c r="W50" s="1203" t="s">
        <v>728</v>
      </c>
      <c r="X50" s="1204"/>
      <c r="Y50" s="1205"/>
      <c r="Z50" s="1217" t="s">
        <v>838</v>
      </c>
      <c r="AA50" s="881"/>
      <c r="AB50" s="881"/>
      <c r="AC50" s="881"/>
      <c r="AD50" s="881"/>
      <c r="AE50" s="881"/>
      <c r="AF50" s="1218"/>
      <c r="AG50" s="663" t="s">
        <v>746</v>
      </c>
      <c r="AH50" s="418"/>
      <c r="AI50" s="419"/>
      <c r="AJ50" s="407">
        <v>50000</v>
      </c>
      <c r="AK50" s="408"/>
      <c r="AL50" s="408"/>
      <c r="AM50" s="409"/>
      <c r="AN50" s="407">
        <f t="shared" si="8"/>
        <v>50000</v>
      </c>
      <c r="AO50" s="408"/>
      <c r="AP50" s="408"/>
      <c r="AQ50" s="409"/>
      <c r="AR50" s="407">
        <f t="shared" si="9"/>
        <v>50000</v>
      </c>
      <c r="AS50" s="408"/>
      <c r="AT50" s="408"/>
      <c r="AU50" s="409"/>
      <c r="AV50" s="309"/>
      <c r="AW50" s="310"/>
      <c r="AX50" s="310"/>
      <c r="AY50" s="310"/>
      <c r="AZ50" s="311"/>
      <c r="BA50" s="98"/>
      <c r="BB50" s="98"/>
    </row>
    <row r="51" spans="1:54" s="26" customFormat="1" ht="18" customHeight="1" x14ac:dyDescent="0.25">
      <c r="A51" s="120"/>
      <c r="B51" s="1217" t="s">
        <v>748</v>
      </c>
      <c r="C51" s="881"/>
      <c r="D51" s="881"/>
      <c r="E51" s="881"/>
      <c r="F51" s="881"/>
      <c r="G51" s="881"/>
      <c r="H51" s="881"/>
      <c r="I51" s="881"/>
      <c r="J51" s="881"/>
      <c r="K51" s="1218"/>
      <c r="L51" s="1225" t="s">
        <v>714</v>
      </c>
      <c r="M51" s="1226"/>
      <c r="N51" s="1226"/>
      <c r="O51" s="1227"/>
      <c r="P51" s="1217" t="s">
        <v>749</v>
      </c>
      <c r="Q51" s="881"/>
      <c r="R51" s="881"/>
      <c r="S51" s="881"/>
      <c r="T51" s="881"/>
      <c r="U51" s="881"/>
      <c r="V51" s="1218"/>
      <c r="W51" s="1203" t="s">
        <v>728</v>
      </c>
      <c r="X51" s="1204"/>
      <c r="Y51" s="1205"/>
      <c r="Z51" s="1217" t="s">
        <v>838</v>
      </c>
      <c r="AA51" s="881"/>
      <c r="AB51" s="881"/>
      <c r="AC51" s="881"/>
      <c r="AD51" s="881"/>
      <c r="AE51" s="881"/>
      <c r="AF51" s="1218"/>
      <c r="AG51" s="663" t="s">
        <v>750</v>
      </c>
      <c r="AH51" s="418"/>
      <c r="AI51" s="419"/>
      <c r="AJ51" s="407">
        <v>200000</v>
      </c>
      <c r="AK51" s="408"/>
      <c r="AL51" s="408"/>
      <c r="AM51" s="409"/>
      <c r="AN51" s="407">
        <f t="shared" si="8"/>
        <v>200000</v>
      </c>
      <c r="AO51" s="408"/>
      <c r="AP51" s="408"/>
      <c r="AQ51" s="409"/>
      <c r="AR51" s="407">
        <f t="shared" si="9"/>
        <v>200000</v>
      </c>
      <c r="AS51" s="408"/>
      <c r="AT51" s="408"/>
      <c r="AU51" s="409"/>
      <c r="AV51" s="309"/>
      <c r="AW51" s="310"/>
      <c r="AX51" s="310"/>
      <c r="AY51" s="310"/>
      <c r="AZ51" s="311"/>
      <c r="BA51" s="98"/>
      <c r="BB51" s="98"/>
    </row>
    <row r="52" spans="1:54" s="26" customFormat="1" ht="18" customHeight="1" x14ac:dyDescent="0.25">
      <c r="A52" s="120"/>
      <c r="B52" s="1217" t="s">
        <v>811</v>
      </c>
      <c r="C52" s="881"/>
      <c r="D52" s="881"/>
      <c r="E52" s="881"/>
      <c r="F52" s="881"/>
      <c r="G52" s="881"/>
      <c r="H52" s="881"/>
      <c r="I52" s="881"/>
      <c r="J52" s="881"/>
      <c r="K52" s="1218"/>
      <c r="L52" s="1225" t="s">
        <v>714</v>
      </c>
      <c r="M52" s="1226"/>
      <c r="N52" s="1226"/>
      <c r="O52" s="1227"/>
      <c r="P52" s="1217" t="s">
        <v>696</v>
      </c>
      <c r="Q52" s="881"/>
      <c r="R52" s="881"/>
      <c r="S52" s="881"/>
      <c r="T52" s="881"/>
      <c r="U52" s="881"/>
      <c r="V52" s="1218"/>
      <c r="W52" s="1203" t="s">
        <v>728</v>
      </c>
      <c r="X52" s="1204"/>
      <c r="Y52" s="1205"/>
      <c r="Z52" s="1217" t="s">
        <v>838</v>
      </c>
      <c r="AA52" s="881"/>
      <c r="AB52" s="881"/>
      <c r="AC52" s="881"/>
      <c r="AD52" s="881"/>
      <c r="AE52" s="881"/>
      <c r="AF52" s="1218"/>
      <c r="AG52" s="663" t="s">
        <v>751</v>
      </c>
      <c r="AH52" s="418"/>
      <c r="AI52" s="419"/>
      <c r="AJ52" s="407">
        <f>35000+982128.44-440405.44</f>
        <v>576723</v>
      </c>
      <c r="AK52" s="408"/>
      <c r="AL52" s="408"/>
      <c r="AM52" s="409"/>
      <c r="AN52" s="407">
        <f t="shared" si="8"/>
        <v>576723</v>
      </c>
      <c r="AO52" s="408"/>
      <c r="AP52" s="408"/>
      <c r="AQ52" s="409"/>
      <c r="AR52" s="407">
        <f t="shared" si="9"/>
        <v>576723</v>
      </c>
      <c r="AS52" s="408"/>
      <c r="AT52" s="408"/>
      <c r="AU52" s="409"/>
      <c r="AV52" s="309"/>
      <c r="AW52" s="310"/>
      <c r="AX52" s="310"/>
      <c r="AY52" s="310"/>
      <c r="AZ52" s="311"/>
      <c r="BA52" s="98"/>
      <c r="BB52" s="98"/>
    </row>
    <row r="53" spans="1:54" s="26" customFormat="1" ht="18" customHeight="1" x14ac:dyDescent="0.25">
      <c r="A53" s="120"/>
      <c r="B53" s="1217" t="s">
        <v>752</v>
      </c>
      <c r="C53" s="881"/>
      <c r="D53" s="881"/>
      <c r="E53" s="881"/>
      <c r="F53" s="881"/>
      <c r="G53" s="881"/>
      <c r="H53" s="881"/>
      <c r="I53" s="881"/>
      <c r="J53" s="881"/>
      <c r="K53" s="1218"/>
      <c r="L53" s="1225" t="s">
        <v>714</v>
      </c>
      <c r="M53" s="1226"/>
      <c r="N53" s="1226"/>
      <c r="O53" s="1227"/>
      <c r="P53" s="1217" t="s">
        <v>753</v>
      </c>
      <c r="Q53" s="881"/>
      <c r="R53" s="881"/>
      <c r="S53" s="881"/>
      <c r="T53" s="881"/>
      <c r="U53" s="881"/>
      <c r="V53" s="1218"/>
      <c r="W53" s="1203" t="s">
        <v>728</v>
      </c>
      <c r="X53" s="1204"/>
      <c r="Y53" s="1205"/>
      <c r="Z53" s="1217" t="s">
        <v>838</v>
      </c>
      <c r="AA53" s="881"/>
      <c r="AB53" s="881"/>
      <c r="AC53" s="881"/>
      <c r="AD53" s="881"/>
      <c r="AE53" s="881"/>
      <c r="AF53" s="1218"/>
      <c r="AG53" s="663" t="s">
        <v>754</v>
      </c>
      <c r="AH53" s="418"/>
      <c r="AI53" s="419"/>
      <c r="AJ53" s="407">
        <v>30000</v>
      </c>
      <c r="AK53" s="408"/>
      <c r="AL53" s="408"/>
      <c r="AM53" s="409"/>
      <c r="AN53" s="407">
        <f t="shared" si="8"/>
        <v>30000</v>
      </c>
      <c r="AO53" s="408"/>
      <c r="AP53" s="408"/>
      <c r="AQ53" s="409"/>
      <c r="AR53" s="407">
        <f t="shared" si="9"/>
        <v>30000</v>
      </c>
      <c r="AS53" s="408"/>
      <c r="AT53" s="408"/>
      <c r="AU53" s="409"/>
      <c r="AV53" s="309"/>
      <c r="AW53" s="310"/>
      <c r="AX53" s="310"/>
      <c r="AY53" s="310"/>
      <c r="AZ53" s="311"/>
      <c r="BA53" s="98"/>
      <c r="BB53" s="98"/>
    </row>
    <row r="54" spans="1:54" s="26" customFormat="1" ht="18" customHeight="1" x14ac:dyDescent="0.25">
      <c r="A54" s="120"/>
      <c r="B54" s="1217" t="s">
        <v>756</v>
      </c>
      <c r="C54" s="881"/>
      <c r="D54" s="881"/>
      <c r="E54" s="881"/>
      <c r="F54" s="881"/>
      <c r="G54" s="881"/>
      <c r="H54" s="881"/>
      <c r="I54" s="881"/>
      <c r="J54" s="881"/>
      <c r="K54" s="1218"/>
      <c r="L54" s="1225" t="s">
        <v>714</v>
      </c>
      <c r="M54" s="1226"/>
      <c r="N54" s="1226"/>
      <c r="O54" s="1227"/>
      <c r="P54" s="1217" t="s">
        <v>756</v>
      </c>
      <c r="Q54" s="881"/>
      <c r="R54" s="881"/>
      <c r="S54" s="881"/>
      <c r="T54" s="881"/>
      <c r="U54" s="881"/>
      <c r="V54" s="1218"/>
      <c r="W54" s="1203" t="s">
        <v>728</v>
      </c>
      <c r="X54" s="1204"/>
      <c r="Y54" s="1205"/>
      <c r="Z54" s="1217" t="s">
        <v>838</v>
      </c>
      <c r="AA54" s="881"/>
      <c r="AB54" s="881"/>
      <c r="AC54" s="881"/>
      <c r="AD54" s="881"/>
      <c r="AE54" s="881"/>
      <c r="AF54" s="1218"/>
      <c r="AG54" s="663" t="s">
        <v>757</v>
      </c>
      <c r="AH54" s="418"/>
      <c r="AI54" s="419"/>
      <c r="AJ54" s="407">
        <v>50000</v>
      </c>
      <c r="AK54" s="408"/>
      <c r="AL54" s="408"/>
      <c r="AM54" s="409"/>
      <c r="AN54" s="407">
        <f t="shared" si="8"/>
        <v>50000</v>
      </c>
      <c r="AO54" s="408"/>
      <c r="AP54" s="408"/>
      <c r="AQ54" s="409"/>
      <c r="AR54" s="407">
        <f t="shared" si="9"/>
        <v>50000</v>
      </c>
      <c r="AS54" s="408"/>
      <c r="AT54" s="408"/>
      <c r="AU54" s="409"/>
      <c r="AV54" s="309"/>
      <c r="AW54" s="310"/>
      <c r="AX54" s="310"/>
      <c r="AY54" s="310"/>
      <c r="AZ54" s="311"/>
      <c r="BA54" s="98"/>
      <c r="BB54" s="98"/>
    </row>
    <row r="55" spans="1:54" s="26" customFormat="1" ht="28.5" customHeight="1" x14ac:dyDescent="0.25">
      <c r="A55" s="120"/>
      <c r="B55" s="445" t="s">
        <v>758</v>
      </c>
      <c r="C55" s="446"/>
      <c r="D55" s="446"/>
      <c r="E55" s="446"/>
      <c r="F55" s="446"/>
      <c r="G55" s="446"/>
      <c r="H55" s="446"/>
      <c r="I55" s="446"/>
      <c r="J55" s="446"/>
      <c r="K55" s="443"/>
      <c r="L55" s="726" t="s">
        <v>714</v>
      </c>
      <c r="M55" s="727"/>
      <c r="N55" s="727"/>
      <c r="O55" s="728"/>
      <c r="P55" s="445" t="s">
        <v>759</v>
      </c>
      <c r="Q55" s="446"/>
      <c r="R55" s="446"/>
      <c r="S55" s="446"/>
      <c r="T55" s="446"/>
      <c r="U55" s="446"/>
      <c r="V55" s="443"/>
      <c r="W55" s="1203" t="s">
        <v>728</v>
      </c>
      <c r="X55" s="1204"/>
      <c r="Y55" s="1205"/>
      <c r="Z55" s="1217" t="s">
        <v>838</v>
      </c>
      <c r="AA55" s="881"/>
      <c r="AB55" s="881"/>
      <c r="AC55" s="881"/>
      <c r="AD55" s="881"/>
      <c r="AE55" s="881"/>
      <c r="AF55" s="1218"/>
      <c r="AG55" s="1219" t="s">
        <v>760</v>
      </c>
      <c r="AH55" s="1220"/>
      <c r="AI55" s="1221"/>
      <c r="AJ55" s="407">
        <v>77170</v>
      </c>
      <c r="AK55" s="408"/>
      <c r="AL55" s="408"/>
      <c r="AM55" s="409"/>
      <c r="AN55" s="407">
        <f t="shared" si="8"/>
        <v>77170</v>
      </c>
      <c r="AO55" s="408"/>
      <c r="AP55" s="408"/>
      <c r="AQ55" s="409"/>
      <c r="AR55" s="407">
        <f t="shared" si="9"/>
        <v>77170</v>
      </c>
      <c r="AS55" s="408"/>
      <c r="AT55" s="408"/>
      <c r="AU55" s="409"/>
      <c r="AV55" s="309"/>
      <c r="AW55" s="310"/>
      <c r="AX55" s="310"/>
      <c r="AY55" s="310"/>
      <c r="AZ55" s="311"/>
      <c r="BA55" s="98"/>
      <c r="BB55" s="98"/>
    </row>
    <row r="56" spans="1:54" s="26" customFormat="1" ht="18" customHeight="1" x14ac:dyDescent="0.25">
      <c r="A56" s="99"/>
      <c r="B56" s="1234" t="s">
        <v>764</v>
      </c>
      <c r="C56" s="1207"/>
      <c r="D56" s="1207"/>
      <c r="E56" s="1207"/>
      <c r="F56" s="1207"/>
      <c r="G56" s="1207"/>
      <c r="H56" s="1207"/>
      <c r="I56" s="1207"/>
      <c r="J56" s="1207"/>
      <c r="K56" s="1207"/>
      <c r="L56" s="1207"/>
      <c r="M56" s="1207"/>
      <c r="N56" s="1207"/>
      <c r="O56" s="1207"/>
      <c r="P56" s="1207"/>
      <c r="Q56" s="1207"/>
      <c r="R56" s="1207"/>
      <c r="S56" s="1207"/>
      <c r="T56" s="1207"/>
      <c r="U56" s="1207"/>
      <c r="V56" s="1207"/>
      <c r="W56" s="1207"/>
      <c r="X56" s="1207"/>
      <c r="Y56" s="1207"/>
      <c r="Z56" s="1207"/>
      <c r="AA56" s="1207"/>
      <c r="AB56" s="1207"/>
      <c r="AC56" s="1207"/>
      <c r="AD56" s="1207"/>
      <c r="AE56" s="1207"/>
      <c r="AF56" s="1215"/>
      <c r="AG56" s="1235">
        <v>9005</v>
      </c>
      <c r="AH56" s="1235"/>
      <c r="AI56" s="1236"/>
      <c r="AJ56" s="1237">
        <f>SUM(AJ47:AM55)</f>
        <v>1403893</v>
      </c>
      <c r="AK56" s="1238"/>
      <c r="AL56" s="1238"/>
      <c r="AM56" s="1239"/>
      <c r="AN56" s="1237">
        <f>SUM(AN47:AQ55)</f>
        <v>1403893</v>
      </c>
      <c r="AO56" s="1238"/>
      <c r="AP56" s="1238"/>
      <c r="AQ56" s="1239"/>
      <c r="AR56" s="1237">
        <f>SUM(AR47:AU55)</f>
        <v>1403893</v>
      </c>
      <c r="AS56" s="1238"/>
      <c r="AT56" s="1238"/>
      <c r="AU56" s="1239"/>
      <c r="AV56" s="309"/>
      <c r="AW56" s="310"/>
      <c r="AX56" s="310"/>
      <c r="AY56" s="310"/>
      <c r="AZ56" s="311"/>
      <c r="BA56" s="339">
        <f>AJ56-1403893</f>
        <v>0</v>
      </c>
      <c r="BB56" s="98"/>
    </row>
    <row r="57" spans="1:54" s="26" customFormat="1" ht="18" customHeight="1" x14ac:dyDescent="0.25">
      <c r="A57" s="99"/>
      <c r="B57" s="445" t="s">
        <v>752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5" t="s">
        <v>714</v>
      </c>
      <c r="M57" s="446"/>
      <c r="N57" s="446"/>
      <c r="O57" s="443"/>
      <c r="P57" s="445" t="s">
        <v>752</v>
      </c>
      <c r="Q57" s="446"/>
      <c r="R57" s="446"/>
      <c r="S57" s="446"/>
      <c r="T57" s="446"/>
      <c r="U57" s="446"/>
      <c r="V57" s="443"/>
      <c r="W57" s="1203" t="s">
        <v>813</v>
      </c>
      <c r="X57" s="1204"/>
      <c r="Y57" s="1205"/>
      <c r="Z57" s="445" t="s">
        <v>838</v>
      </c>
      <c r="AA57" s="446"/>
      <c r="AB57" s="446"/>
      <c r="AC57" s="446"/>
      <c r="AD57" s="446"/>
      <c r="AE57" s="446"/>
      <c r="AF57" s="443"/>
      <c r="AG57" s="1240" t="s">
        <v>261</v>
      </c>
      <c r="AH57" s="1241"/>
      <c r="AI57" s="1242"/>
      <c r="AJ57" s="407">
        <v>20000</v>
      </c>
      <c r="AK57" s="408"/>
      <c r="AL57" s="408"/>
      <c r="AM57" s="409"/>
      <c r="AN57" s="1237">
        <f>AJ57</f>
        <v>20000</v>
      </c>
      <c r="AO57" s="1238"/>
      <c r="AP57" s="1238"/>
      <c r="AQ57" s="1239"/>
      <c r="AR57" s="1237">
        <f>AN57</f>
        <v>20000</v>
      </c>
      <c r="AS57" s="1238"/>
      <c r="AT57" s="1238"/>
      <c r="AU57" s="1239"/>
      <c r="AV57" s="336"/>
      <c r="AW57" s="337"/>
      <c r="AX57" s="337"/>
      <c r="AY57" s="337"/>
      <c r="AZ57" s="338"/>
      <c r="BA57" s="98"/>
      <c r="BB57" s="98"/>
    </row>
    <row r="58" spans="1:54" s="26" customFormat="1" ht="18" customHeight="1" x14ac:dyDescent="0.25">
      <c r="A58" s="99"/>
      <c r="B58" s="1234" t="s">
        <v>812</v>
      </c>
      <c r="C58" s="1207"/>
      <c r="D58" s="1207"/>
      <c r="E58" s="1207"/>
      <c r="F58" s="1207"/>
      <c r="G58" s="1207"/>
      <c r="H58" s="1207"/>
      <c r="I58" s="1207"/>
      <c r="J58" s="1207"/>
      <c r="K58" s="1207"/>
      <c r="L58" s="1207"/>
      <c r="M58" s="1207"/>
      <c r="N58" s="1207"/>
      <c r="O58" s="1207"/>
      <c r="P58" s="1207"/>
      <c r="Q58" s="1207"/>
      <c r="R58" s="1207"/>
      <c r="S58" s="1207"/>
      <c r="T58" s="1207"/>
      <c r="U58" s="1207"/>
      <c r="V58" s="1207"/>
      <c r="W58" s="1207"/>
      <c r="X58" s="1207"/>
      <c r="Y58" s="1207"/>
      <c r="Z58" s="1207"/>
      <c r="AA58" s="1207"/>
      <c r="AB58" s="1207"/>
      <c r="AC58" s="1207"/>
      <c r="AD58" s="1207"/>
      <c r="AE58" s="1207"/>
      <c r="AF58" s="1215"/>
      <c r="AG58" s="1243">
        <v>9005</v>
      </c>
      <c r="AH58" s="1235"/>
      <c r="AI58" s="1236"/>
      <c r="AJ58" s="1237">
        <f>AJ57</f>
        <v>20000</v>
      </c>
      <c r="AK58" s="1238"/>
      <c r="AL58" s="1238"/>
      <c r="AM58" s="1239"/>
      <c r="AN58" s="1237">
        <f>AN57</f>
        <v>20000</v>
      </c>
      <c r="AO58" s="1238"/>
      <c r="AP58" s="1238"/>
      <c r="AQ58" s="1239"/>
      <c r="AR58" s="1237">
        <f>AN58</f>
        <v>20000</v>
      </c>
      <c r="AS58" s="1238"/>
      <c r="AT58" s="1238"/>
      <c r="AU58" s="1239"/>
      <c r="AV58" s="336"/>
      <c r="AW58" s="337"/>
      <c r="AX58" s="337"/>
      <c r="AY58" s="337"/>
      <c r="AZ58" s="338"/>
      <c r="BA58" s="98"/>
      <c r="BB58" s="98"/>
    </row>
    <row r="59" spans="1:54" s="26" customFormat="1" ht="18" customHeight="1" x14ac:dyDescent="0.25">
      <c r="A59" s="120"/>
      <c r="B59" s="445" t="s">
        <v>761</v>
      </c>
      <c r="C59" s="446"/>
      <c r="D59" s="446"/>
      <c r="E59" s="446"/>
      <c r="F59" s="446"/>
      <c r="G59" s="446"/>
      <c r="H59" s="446"/>
      <c r="I59" s="446"/>
      <c r="J59" s="446"/>
      <c r="K59" s="443"/>
      <c r="L59" s="726" t="s">
        <v>714</v>
      </c>
      <c r="M59" s="727"/>
      <c r="N59" s="727"/>
      <c r="O59" s="728"/>
      <c r="P59" s="445" t="s">
        <v>761</v>
      </c>
      <c r="Q59" s="446"/>
      <c r="R59" s="446"/>
      <c r="S59" s="446"/>
      <c r="T59" s="446"/>
      <c r="U59" s="446"/>
      <c r="V59" s="443"/>
      <c r="W59" s="1203" t="s">
        <v>763</v>
      </c>
      <c r="X59" s="1204"/>
      <c r="Y59" s="1205"/>
      <c r="Z59" s="1217" t="s">
        <v>838</v>
      </c>
      <c r="AA59" s="881"/>
      <c r="AB59" s="881"/>
      <c r="AC59" s="881"/>
      <c r="AD59" s="881"/>
      <c r="AE59" s="881"/>
      <c r="AF59" s="1218"/>
      <c r="AG59" s="1219" t="s">
        <v>762</v>
      </c>
      <c r="AH59" s="1220"/>
      <c r="AI59" s="1221"/>
      <c r="AJ59" s="407">
        <v>600000</v>
      </c>
      <c r="AK59" s="408"/>
      <c r="AL59" s="408"/>
      <c r="AM59" s="409"/>
      <c r="AN59" s="407">
        <f>AJ59</f>
        <v>600000</v>
      </c>
      <c r="AO59" s="408"/>
      <c r="AP59" s="408"/>
      <c r="AQ59" s="409"/>
      <c r="AR59" s="407">
        <f>AN59</f>
        <v>600000</v>
      </c>
      <c r="AS59" s="408"/>
      <c r="AT59" s="408"/>
      <c r="AU59" s="409"/>
      <c r="AV59" s="309"/>
      <c r="AW59" s="310"/>
      <c r="AX59" s="310"/>
      <c r="AY59" s="310"/>
      <c r="AZ59" s="311"/>
      <c r="BA59" s="98"/>
      <c r="BB59" s="98"/>
    </row>
    <row r="60" spans="1:54" s="26" customFormat="1" ht="18" customHeight="1" x14ac:dyDescent="0.25">
      <c r="A60" s="120"/>
      <c r="B60" s="1206" t="s">
        <v>765</v>
      </c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1207"/>
      <c r="W60" s="1207"/>
      <c r="X60" s="1207"/>
      <c r="Y60" s="1207"/>
      <c r="Z60" s="1207"/>
      <c r="AA60" s="1207"/>
      <c r="AB60" s="1207"/>
      <c r="AC60" s="1207"/>
      <c r="AD60" s="1207"/>
      <c r="AE60" s="1207"/>
      <c r="AF60" s="1215"/>
      <c r="AG60" s="1216" t="s">
        <v>766</v>
      </c>
      <c r="AH60" s="1210"/>
      <c r="AI60" s="1211"/>
      <c r="AJ60" s="1212">
        <f>AJ59</f>
        <v>600000</v>
      </c>
      <c r="AK60" s="1213"/>
      <c r="AL60" s="1213"/>
      <c r="AM60" s="1214"/>
      <c r="AN60" s="1212">
        <f t="shared" ref="AN60" si="10">AN59</f>
        <v>600000</v>
      </c>
      <c r="AO60" s="1213"/>
      <c r="AP60" s="1213"/>
      <c r="AQ60" s="1214"/>
      <c r="AR60" s="1212">
        <f t="shared" ref="AR60" si="11">AR59</f>
        <v>600000</v>
      </c>
      <c r="AS60" s="1213"/>
      <c r="AT60" s="1213"/>
      <c r="AU60" s="1214"/>
      <c r="AV60" s="309"/>
      <c r="AW60" s="310"/>
      <c r="AX60" s="310"/>
      <c r="AY60" s="310"/>
      <c r="AZ60" s="311"/>
      <c r="BA60" s="98"/>
      <c r="BB60" s="98"/>
    </row>
    <row r="61" spans="1:54" s="26" customFormat="1" ht="18" customHeight="1" x14ac:dyDescent="0.25">
      <c r="A61" s="120"/>
      <c r="B61" s="445" t="s">
        <v>674</v>
      </c>
      <c r="C61" s="446"/>
      <c r="D61" s="446"/>
      <c r="E61" s="446"/>
      <c r="F61" s="446"/>
      <c r="G61" s="446"/>
      <c r="H61" s="446"/>
      <c r="I61" s="446"/>
      <c r="J61" s="446"/>
      <c r="K61" s="443"/>
      <c r="L61" s="726" t="s">
        <v>714</v>
      </c>
      <c r="M61" s="727"/>
      <c r="N61" s="727"/>
      <c r="O61" s="728"/>
      <c r="P61" s="445" t="s">
        <v>767</v>
      </c>
      <c r="Q61" s="446"/>
      <c r="R61" s="446"/>
      <c r="S61" s="446"/>
      <c r="T61" s="446"/>
      <c r="U61" s="446"/>
      <c r="V61" s="443"/>
      <c r="W61" s="1203" t="s">
        <v>768</v>
      </c>
      <c r="X61" s="1204"/>
      <c r="Y61" s="1205"/>
      <c r="Z61" s="1217" t="s">
        <v>838</v>
      </c>
      <c r="AA61" s="881"/>
      <c r="AB61" s="881"/>
      <c r="AC61" s="881"/>
      <c r="AD61" s="881"/>
      <c r="AE61" s="881"/>
      <c r="AF61" s="1218"/>
      <c r="AG61" s="1219" t="s">
        <v>769</v>
      </c>
      <c r="AH61" s="1220"/>
      <c r="AI61" s="1221"/>
      <c r="AJ61" s="407">
        <v>20000</v>
      </c>
      <c r="AK61" s="408"/>
      <c r="AL61" s="408"/>
      <c r="AM61" s="409"/>
      <c r="AN61" s="407">
        <f>AJ61</f>
        <v>20000</v>
      </c>
      <c r="AO61" s="408"/>
      <c r="AP61" s="408"/>
      <c r="AQ61" s="409"/>
      <c r="AR61" s="407">
        <f>AN61</f>
        <v>20000</v>
      </c>
      <c r="AS61" s="408"/>
      <c r="AT61" s="408"/>
      <c r="AU61" s="409"/>
      <c r="AV61" s="309"/>
      <c r="AW61" s="310"/>
      <c r="AX61" s="310"/>
      <c r="AY61" s="310"/>
      <c r="AZ61" s="311"/>
      <c r="BA61" s="98"/>
      <c r="BB61" s="98"/>
    </row>
    <row r="62" spans="1:54" s="26" customFormat="1" ht="18" customHeight="1" x14ac:dyDescent="0.25">
      <c r="A62" s="120"/>
      <c r="B62" s="1206" t="s">
        <v>770</v>
      </c>
      <c r="C62" s="1207"/>
      <c r="D62" s="1207"/>
      <c r="E62" s="1207"/>
      <c r="F62" s="1207"/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7"/>
      <c r="T62" s="1207"/>
      <c r="U62" s="1207"/>
      <c r="V62" s="1207"/>
      <c r="W62" s="1207"/>
      <c r="X62" s="1207"/>
      <c r="Y62" s="1207"/>
      <c r="Z62" s="1207"/>
      <c r="AA62" s="1207"/>
      <c r="AB62" s="1207"/>
      <c r="AC62" s="1207"/>
      <c r="AD62" s="1207"/>
      <c r="AE62" s="1207"/>
      <c r="AF62" s="1215"/>
      <c r="AG62" s="1216" t="s">
        <v>771</v>
      </c>
      <c r="AH62" s="1210"/>
      <c r="AI62" s="1211"/>
      <c r="AJ62" s="1212">
        <f>AJ61</f>
        <v>20000</v>
      </c>
      <c r="AK62" s="1213"/>
      <c r="AL62" s="1213"/>
      <c r="AM62" s="1214"/>
      <c r="AN62" s="1212">
        <f t="shared" ref="AN62" si="12">AN61</f>
        <v>20000</v>
      </c>
      <c r="AO62" s="1213"/>
      <c r="AP62" s="1213"/>
      <c r="AQ62" s="1214"/>
      <c r="AR62" s="1212">
        <f t="shared" ref="AR62" si="13">AR61</f>
        <v>20000</v>
      </c>
      <c r="AS62" s="1213"/>
      <c r="AT62" s="1213"/>
      <c r="AU62" s="1214"/>
      <c r="AV62" s="309"/>
      <c r="AW62" s="310"/>
      <c r="AX62" s="310"/>
      <c r="AY62" s="310"/>
      <c r="AZ62" s="311"/>
      <c r="BA62" s="98"/>
      <c r="BB62" s="98"/>
    </row>
    <row r="63" spans="1:54" s="26" customFormat="1" ht="18" customHeight="1" x14ac:dyDescent="0.25">
      <c r="A63" s="120"/>
      <c r="B63" s="445" t="s">
        <v>772</v>
      </c>
      <c r="C63" s="446"/>
      <c r="D63" s="446"/>
      <c r="E63" s="446"/>
      <c r="F63" s="446"/>
      <c r="G63" s="446"/>
      <c r="H63" s="446"/>
      <c r="I63" s="446"/>
      <c r="J63" s="446"/>
      <c r="K63" s="443"/>
      <c r="L63" s="726" t="s">
        <v>714</v>
      </c>
      <c r="M63" s="727"/>
      <c r="N63" s="727"/>
      <c r="O63" s="728"/>
      <c r="P63" s="445" t="s">
        <v>772</v>
      </c>
      <c r="Q63" s="446"/>
      <c r="R63" s="446"/>
      <c r="S63" s="446"/>
      <c r="T63" s="446"/>
      <c r="U63" s="446"/>
      <c r="V63" s="443"/>
      <c r="W63" s="1203" t="s">
        <v>773</v>
      </c>
      <c r="X63" s="1204"/>
      <c r="Y63" s="1205"/>
      <c r="Z63" s="1217" t="s">
        <v>838</v>
      </c>
      <c r="AA63" s="881"/>
      <c r="AB63" s="881"/>
      <c r="AC63" s="881"/>
      <c r="AD63" s="881"/>
      <c r="AE63" s="881"/>
      <c r="AF63" s="1218"/>
      <c r="AG63" s="1219" t="s">
        <v>774</v>
      </c>
      <c r="AH63" s="1220"/>
      <c r="AI63" s="1221"/>
      <c r="AJ63" s="407">
        <v>3000000</v>
      </c>
      <c r="AK63" s="408"/>
      <c r="AL63" s="408"/>
      <c r="AM63" s="409"/>
      <c r="AN63" s="407">
        <f>AJ63</f>
        <v>3000000</v>
      </c>
      <c r="AO63" s="408"/>
      <c r="AP63" s="408"/>
      <c r="AQ63" s="409"/>
      <c r="AR63" s="407">
        <f>AN63</f>
        <v>3000000</v>
      </c>
      <c r="AS63" s="408"/>
      <c r="AT63" s="408"/>
      <c r="AU63" s="409"/>
      <c r="AV63" s="309"/>
      <c r="AW63" s="310"/>
      <c r="AX63" s="310"/>
      <c r="AY63" s="310"/>
      <c r="AZ63" s="311"/>
      <c r="BA63" s="98"/>
      <c r="BB63" s="98"/>
    </row>
    <row r="64" spans="1:54" s="26" customFormat="1" ht="18" customHeight="1" thickBot="1" x14ac:dyDescent="0.3">
      <c r="A64" s="120"/>
      <c r="B64" s="1244" t="s">
        <v>775</v>
      </c>
      <c r="C64" s="1245"/>
      <c r="D64" s="1245"/>
      <c r="E64" s="1245"/>
      <c r="F64" s="1245"/>
      <c r="G64" s="1245"/>
      <c r="H64" s="1245"/>
      <c r="I64" s="1245"/>
      <c r="J64" s="1245"/>
      <c r="K64" s="1245"/>
      <c r="L64" s="1245"/>
      <c r="M64" s="1245"/>
      <c r="N64" s="1245"/>
      <c r="O64" s="1245"/>
      <c r="P64" s="1245"/>
      <c r="Q64" s="1245"/>
      <c r="R64" s="1245"/>
      <c r="S64" s="1245"/>
      <c r="T64" s="1245"/>
      <c r="U64" s="1245"/>
      <c r="V64" s="1245"/>
      <c r="W64" s="1245"/>
      <c r="X64" s="1245"/>
      <c r="Y64" s="1245"/>
      <c r="Z64" s="1245"/>
      <c r="AA64" s="1245"/>
      <c r="AB64" s="1245"/>
      <c r="AC64" s="1245"/>
      <c r="AD64" s="1245"/>
      <c r="AE64" s="1245"/>
      <c r="AF64" s="1246"/>
      <c r="AG64" s="1216" t="s">
        <v>776</v>
      </c>
      <c r="AH64" s="1210"/>
      <c r="AI64" s="1211"/>
      <c r="AJ64" s="1212">
        <f>AJ63</f>
        <v>3000000</v>
      </c>
      <c r="AK64" s="1213"/>
      <c r="AL64" s="1213"/>
      <c r="AM64" s="1214"/>
      <c r="AN64" s="1212">
        <f t="shared" ref="AN64" si="14">AN63</f>
        <v>3000000</v>
      </c>
      <c r="AO64" s="1213"/>
      <c r="AP64" s="1213"/>
      <c r="AQ64" s="1214"/>
      <c r="AR64" s="1212">
        <f t="shared" ref="AR64" si="15">AR63</f>
        <v>3000000</v>
      </c>
      <c r="AS64" s="1213"/>
      <c r="AT64" s="1213"/>
      <c r="AU64" s="1214"/>
      <c r="AV64" s="309"/>
      <c r="AW64" s="310"/>
      <c r="AX64" s="310"/>
      <c r="AY64" s="310"/>
      <c r="AZ64" s="311"/>
      <c r="BA64" s="98"/>
      <c r="BB64" s="98"/>
    </row>
    <row r="65" spans="1:74" s="26" customFormat="1" ht="18" customHeight="1" thickBot="1" x14ac:dyDescent="0.3">
      <c r="A65" s="120"/>
      <c r="B65" s="445" t="s">
        <v>777</v>
      </c>
      <c r="C65" s="446"/>
      <c r="D65" s="446"/>
      <c r="E65" s="446"/>
      <c r="F65" s="446"/>
      <c r="G65" s="446"/>
      <c r="H65" s="446"/>
      <c r="I65" s="446"/>
      <c r="J65" s="446"/>
      <c r="K65" s="443"/>
      <c r="L65" s="726" t="s">
        <v>714</v>
      </c>
      <c r="M65" s="727"/>
      <c r="N65" s="727"/>
      <c r="O65" s="728"/>
      <c r="P65" s="445" t="s">
        <v>777</v>
      </c>
      <c r="Q65" s="446"/>
      <c r="R65" s="446"/>
      <c r="S65" s="446"/>
      <c r="T65" s="446"/>
      <c r="U65" s="446"/>
      <c r="V65" s="443"/>
      <c r="W65" s="1247" t="s">
        <v>778</v>
      </c>
      <c r="X65" s="857"/>
      <c r="Y65" s="858"/>
      <c r="Z65" s="1248" t="s">
        <v>838</v>
      </c>
      <c r="AA65" s="1249"/>
      <c r="AB65" s="1249"/>
      <c r="AC65" s="1249"/>
      <c r="AD65" s="1249"/>
      <c r="AE65" s="1249"/>
      <c r="AF65" s="1250"/>
      <c r="AG65" s="663" t="s">
        <v>779</v>
      </c>
      <c r="AH65" s="418"/>
      <c r="AI65" s="419"/>
      <c r="AJ65" s="407">
        <v>200000</v>
      </c>
      <c r="AK65" s="408"/>
      <c r="AL65" s="408"/>
      <c r="AM65" s="409"/>
      <c r="AN65" s="407">
        <f>AJ65</f>
        <v>200000</v>
      </c>
      <c r="AO65" s="408"/>
      <c r="AP65" s="408"/>
      <c r="AQ65" s="409"/>
      <c r="AR65" s="407">
        <f>AN65</f>
        <v>200000</v>
      </c>
      <c r="AS65" s="408"/>
      <c r="AT65" s="408"/>
      <c r="AU65" s="409"/>
      <c r="AV65" s="309"/>
      <c r="AW65" s="310"/>
      <c r="AX65" s="310"/>
      <c r="AY65" s="310"/>
      <c r="AZ65" s="311"/>
      <c r="BA65" s="98"/>
      <c r="BB65" s="98"/>
    </row>
    <row r="66" spans="1:74" s="26" customFormat="1" ht="18" customHeight="1" x14ac:dyDescent="0.25">
      <c r="A66" s="99"/>
      <c r="B66" s="1251" t="s">
        <v>780</v>
      </c>
      <c r="C66" s="1252"/>
      <c r="D66" s="1252"/>
      <c r="E66" s="1252"/>
      <c r="F66" s="1252"/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2"/>
      <c r="S66" s="1252"/>
      <c r="T66" s="1252"/>
      <c r="U66" s="1252"/>
      <c r="V66" s="1252"/>
      <c r="W66" s="1252"/>
      <c r="X66" s="1252"/>
      <c r="Y66" s="1252"/>
      <c r="Z66" s="1252"/>
      <c r="AA66" s="1252"/>
      <c r="AB66" s="1252"/>
      <c r="AC66" s="1252"/>
      <c r="AD66" s="1252"/>
      <c r="AE66" s="1252"/>
      <c r="AF66" s="1253"/>
      <c r="AG66" s="1216" t="s">
        <v>781</v>
      </c>
      <c r="AH66" s="1210"/>
      <c r="AI66" s="1211"/>
      <c r="AJ66" s="1212">
        <f>AJ65</f>
        <v>200000</v>
      </c>
      <c r="AK66" s="1213"/>
      <c r="AL66" s="1213"/>
      <c r="AM66" s="1214"/>
      <c r="AN66" s="1212">
        <f t="shared" ref="AN66" si="16">AN65</f>
        <v>200000</v>
      </c>
      <c r="AO66" s="1213"/>
      <c r="AP66" s="1213"/>
      <c r="AQ66" s="1214"/>
      <c r="AR66" s="1212">
        <f t="shared" ref="AR66" si="17">AR65</f>
        <v>200000</v>
      </c>
      <c r="AS66" s="1213"/>
      <c r="AT66" s="1213"/>
      <c r="AU66" s="1214"/>
      <c r="AV66" s="309"/>
      <c r="AW66" s="310"/>
      <c r="AX66" s="310"/>
      <c r="AY66" s="310"/>
      <c r="AZ66" s="311"/>
      <c r="BA66" s="98"/>
      <c r="BB66" s="98"/>
    </row>
    <row r="67" spans="1:74" s="26" customFormat="1" ht="18" customHeight="1" x14ac:dyDescent="0.25">
      <c r="A67" s="99"/>
      <c r="B67" s="445" t="s">
        <v>782</v>
      </c>
      <c r="C67" s="446"/>
      <c r="D67" s="446"/>
      <c r="E67" s="446"/>
      <c r="F67" s="446"/>
      <c r="G67" s="446"/>
      <c r="H67" s="446"/>
      <c r="I67" s="446"/>
      <c r="J67" s="446"/>
      <c r="K67" s="443"/>
      <c r="L67" s="726" t="s">
        <v>714</v>
      </c>
      <c r="M67" s="727"/>
      <c r="N67" s="727"/>
      <c r="O67" s="728"/>
      <c r="P67" s="445" t="s">
        <v>783</v>
      </c>
      <c r="Q67" s="446"/>
      <c r="R67" s="446"/>
      <c r="S67" s="446"/>
      <c r="T67" s="446"/>
      <c r="U67" s="446"/>
      <c r="V67" s="443"/>
      <c r="W67" s="1247" t="s">
        <v>784</v>
      </c>
      <c r="X67" s="857"/>
      <c r="Y67" s="858"/>
      <c r="Z67" s="1217" t="s">
        <v>838</v>
      </c>
      <c r="AA67" s="881"/>
      <c r="AB67" s="881"/>
      <c r="AC67" s="881"/>
      <c r="AD67" s="881"/>
      <c r="AE67" s="881"/>
      <c r="AF67" s="1218"/>
      <c r="AG67" s="663" t="s">
        <v>785</v>
      </c>
      <c r="AH67" s="418"/>
      <c r="AI67" s="419"/>
      <c r="AJ67" s="407">
        <v>40000</v>
      </c>
      <c r="AK67" s="408"/>
      <c r="AL67" s="408"/>
      <c r="AM67" s="409"/>
      <c r="AN67" s="407">
        <f>AJ67</f>
        <v>40000</v>
      </c>
      <c r="AO67" s="408"/>
      <c r="AP67" s="408"/>
      <c r="AQ67" s="409"/>
      <c r="AR67" s="407">
        <f>AN67</f>
        <v>40000</v>
      </c>
      <c r="AS67" s="408"/>
      <c r="AT67" s="408"/>
      <c r="AU67" s="409"/>
      <c r="AV67" s="309"/>
      <c r="AW67" s="310"/>
      <c r="AX67" s="310"/>
      <c r="AY67" s="310"/>
      <c r="AZ67" s="311"/>
      <c r="BA67" s="98"/>
      <c r="BB67" s="98"/>
    </row>
    <row r="68" spans="1:74" s="26" customFormat="1" ht="18" customHeight="1" thickBot="1" x14ac:dyDescent="0.3">
      <c r="A68" s="120"/>
      <c r="B68" s="1254" t="s">
        <v>786</v>
      </c>
      <c r="C68" s="1255"/>
      <c r="D68" s="1255"/>
      <c r="E68" s="1255"/>
      <c r="F68" s="1255"/>
      <c r="G68" s="1255"/>
      <c r="H68" s="1255"/>
      <c r="I68" s="1255"/>
      <c r="J68" s="1255"/>
      <c r="K68" s="1255"/>
      <c r="L68" s="1255"/>
      <c r="M68" s="1255"/>
      <c r="N68" s="1255"/>
      <c r="O68" s="1255"/>
      <c r="P68" s="1255"/>
      <c r="Q68" s="1255"/>
      <c r="R68" s="1255"/>
      <c r="S68" s="1255"/>
      <c r="T68" s="1255"/>
      <c r="U68" s="1255"/>
      <c r="V68" s="1255"/>
      <c r="W68" s="1255"/>
      <c r="X68" s="1255"/>
      <c r="Y68" s="1255"/>
      <c r="Z68" s="1255"/>
      <c r="AA68" s="1255"/>
      <c r="AB68" s="1255"/>
      <c r="AC68" s="1255"/>
      <c r="AD68" s="1255"/>
      <c r="AE68" s="1255"/>
      <c r="AF68" s="1256"/>
      <c r="AG68" s="1216" t="s">
        <v>787</v>
      </c>
      <c r="AH68" s="1210"/>
      <c r="AI68" s="1211"/>
      <c r="AJ68" s="1212">
        <f>AJ67</f>
        <v>40000</v>
      </c>
      <c r="AK68" s="1213"/>
      <c r="AL68" s="1213"/>
      <c r="AM68" s="1214"/>
      <c r="AN68" s="1212">
        <f t="shared" ref="AN68" si="18">AN67</f>
        <v>40000</v>
      </c>
      <c r="AO68" s="1213"/>
      <c r="AP68" s="1213"/>
      <c r="AQ68" s="1214"/>
      <c r="AR68" s="1212">
        <f t="shared" ref="AR68" si="19">AR67</f>
        <v>40000</v>
      </c>
      <c r="AS68" s="1213"/>
      <c r="AT68" s="1213"/>
      <c r="AU68" s="1214"/>
      <c r="AV68" s="309"/>
      <c r="AW68" s="310"/>
      <c r="AX68" s="310"/>
      <c r="AY68" s="310"/>
      <c r="AZ68" s="311"/>
      <c r="BA68" s="98"/>
      <c r="BB68" s="98"/>
    </row>
    <row r="69" spans="1:74" s="26" customFormat="1" ht="18" customHeight="1" x14ac:dyDescent="0.25">
      <c r="A69" s="120"/>
      <c r="B69" s="436" t="s">
        <v>788</v>
      </c>
      <c r="C69" s="434"/>
      <c r="D69" s="434"/>
      <c r="E69" s="434"/>
      <c r="F69" s="434"/>
      <c r="G69" s="434"/>
      <c r="H69" s="434"/>
      <c r="I69" s="434"/>
      <c r="J69" s="434"/>
      <c r="K69" s="435"/>
      <c r="L69" s="697" t="s">
        <v>714</v>
      </c>
      <c r="M69" s="698"/>
      <c r="N69" s="698"/>
      <c r="O69" s="1257"/>
      <c r="P69" s="436" t="s">
        <v>788</v>
      </c>
      <c r="Q69" s="434"/>
      <c r="R69" s="434"/>
      <c r="S69" s="434"/>
      <c r="T69" s="434"/>
      <c r="U69" s="434"/>
      <c r="V69" s="435"/>
      <c r="W69" s="1247"/>
      <c r="X69" s="857"/>
      <c r="Y69" s="858"/>
      <c r="Z69" s="1258" t="s">
        <v>838</v>
      </c>
      <c r="AA69" s="1259"/>
      <c r="AB69" s="1259"/>
      <c r="AC69" s="1259"/>
      <c r="AD69" s="1259"/>
      <c r="AE69" s="1259"/>
      <c r="AF69" s="1260"/>
      <c r="AG69" s="663" t="s">
        <v>790</v>
      </c>
      <c r="AH69" s="418"/>
      <c r="AI69" s="419"/>
      <c r="AJ69" s="407">
        <f>2685832</f>
        <v>2685832</v>
      </c>
      <c r="AK69" s="408"/>
      <c r="AL69" s="408"/>
      <c r="AM69" s="409"/>
      <c r="AN69" s="407">
        <f>AJ69</f>
        <v>2685832</v>
      </c>
      <c r="AO69" s="408"/>
      <c r="AP69" s="408"/>
      <c r="AQ69" s="409"/>
      <c r="AR69" s="407">
        <f>AN69</f>
        <v>2685832</v>
      </c>
      <c r="AS69" s="408"/>
      <c r="AT69" s="408"/>
      <c r="AU69" s="409"/>
      <c r="AV69" s="309"/>
      <c r="AW69" s="310"/>
      <c r="AX69" s="310"/>
      <c r="AY69" s="310"/>
      <c r="AZ69" s="311"/>
      <c r="BA69" s="98"/>
      <c r="BB69" s="98"/>
    </row>
    <row r="70" spans="1:74" s="26" customFormat="1" ht="18" customHeight="1" x14ac:dyDescent="0.25">
      <c r="A70" s="99"/>
      <c r="B70" s="1261" t="s">
        <v>789</v>
      </c>
      <c r="C70" s="1262"/>
      <c r="D70" s="1262"/>
      <c r="E70" s="1262"/>
      <c r="F70" s="1262"/>
      <c r="G70" s="1262"/>
      <c r="H70" s="1262"/>
      <c r="I70" s="1262"/>
      <c r="J70" s="1262"/>
      <c r="K70" s="1262"/>
      <c r="L70" s="1262"/>
      <c r="M70" s="1262"/>
      <c r="N70" s="1262"/>
      <c r="O70" s="1262"/>
      <c r="P70" s="1262"/>
      <c r="Q70" s="1262"/>
      <c r="R70" s="1262"/>
      <c r="S70" s="1262"/>
      <c r="T70" s="1262"/>
      <c r="U70" s="1262"/>
      <c r="V70" s="1262"/>
      <c r="W70" s="1262"/>
      <c r="X70" s="1262"/>
      <c r="Y70" s="1262"/>
      <c r="Z70" s="1262"/>
      <c r="AA70" s="1262"/>
      <c r="AB70" s="1262"/>
      <c r="AC70" s="1262"/>
      <c r="AD70" s="1262"/>
      <c r="AE70" s="1262"/>
      <c r="AF70" s="1263"/>
      <c r="AG70" s="1216" t="s">
        <v>791</v>
      </c>
      <c r="AH70" s="1210"/>
      <c r="AI70" s="1211"/>
      <c r="AJ70" s="1212">
        <f>AJ69</f>
        <v>2685832</v>
      </c>
      <c r="AK70" s="1213"/>
      <c r="AL70" s="1213"/>
      <c r="AM70" s="1214"/>
      <c r="AN70" s="1212">
        <f t="shared" ref="AN70" si="20">AN69</f>
        <v>2685832</v>
      </c>
      <c r="AO70" s="1213"/>
      <c r="AP70" s="1213"/>
      <c r="AQ70" s="1214"/>
      <c r="AR70" s="1212">
        <f t="shared" ref="AR70" si="21">AR69</f>
        <v>2685832</v>
      </c>
      <c r="AS70" s="1213"/>
      <c r="AT70" s="1213"/>
      <c r="AU70" s="1214"/>
      <c r="AV70" s="309"/>
      <c r="AW70" s="310"/>
      <c r="AX70" s="310"/>
      <c r="AY70" s="310"/>
      <c r="AZ70" s="311"/>
      <c r="BA70" s="98"/>
      <c r="BB70" s="98"/>
    </row>
    <row r="71" spans="1:74" s="26" customFormat="1" ht="18" customHeight="1" thickBot="1" x14ac:dyDescent="0.3">
      <c r="A71" s="98"/>
      <c r="B71" s="972" t="s">
        <v>58</v>
      </c>
      <c r="C71" s="972"/>
      <c r="D71" s="972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972"/>
      <c r="P71" s="972"/>
      <c r="Q71" s="972"/>
      <c r="R71" s="972"/>
      <c r="S71" s="972"/>
      <c r="T71" s="972"/>
      <c r="U71" s="972"/>
      <c r="V71" s="972"/>
      <c r="W71" s="972"/>
      <c r="X71" s="972"/>
      <c r="Y71" s="972"/>
      <c r="Z71" s="972"/>
      <c r="AA71" s="972"/>
      <c r="AB71" s="972"/>
      <c r="AC71" s="972"/>
      <c r="AD71" s="972"/>
      <c r="AE71" s="972"/>
      <c r="AF71" s="973"/>
      <c r="AG71" s="974">
        <v>9013</v>
      </c>
      <c r="AH71" s="975"/>
      <c r="AI71" s="976"/>
      <c r="AJ71" s="977">
        <f>AJ35+AJ38+AJ40+AJ46+AJ56+AJ60+AJ62+AJ64+AJ66+AJ68+AJ70+AJ58</f>
        <v>8568160</v>
      </c>
      <c r="AK71" s="978"/>
      <c r="AL71" s="978"/>
      <c r="AM71" s="979"/>
      <c r="AN71" s="977">
        <f>AN35+AN38+AN40+AN46+AN56+AN60+AN62+AN64+AN66+AN68+AN70</f>
        <v>8548160</v>
      </c>
      <c r="AO71" s="978"/>
      <c r="AP71" s="978"/>
      <c r="AQ71" s="979"/>
      <c r="AR71" s="977">
        <f>AR35+AR38+AR40+AR46+AR56+AR60+AR62+AR64+AR66+AR68+AR70</f>
        <v>8548160</v>
      </c>
      <c r="AS71" s="978"/>
      <c r="AT71" s="978"/>
      <c r="AU71" s="979"/>
      <c r="AV71" s="373"/>
      <c r="AW71" s="374"/>
      <c r="AX71" s="374"/>
      <c r="AY71" s="374"/>
      <c r="AZ71" s="391"/>
      <c r="BA71" s="98"/>
      <c r="BB71" s="98"/>
      <c r="BV71" s="26" t="s">
        <v>26</v>
      </c>
    </row>
    <row r="72" spans="1:74" s="12" customFormat="1" ht="15" customHeight="1" x14ac:dyDescent="0.25">
      <c r="A72" s="9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99"/>
      <c r="BB72" s="99"/>
    </row>
    <row r="73" spans="1:74" s="26" customFormat="1" ht="24.95" customHeight="1" x14ac:dyDescent="0.25">
      <c r="A73" s="99"/>
      <c r="B73" s="401" t="s">
        <v>72</v>
      </c>
      <c r="C73" s="401"/>
      <c r="D73" s="401"/>
      <c r="E73" s="456" t="s">
        <v>7</v>
      </c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383"/>
      <c r="BA73" s="99"/>
      <c r="BB73" s="99"/>
      <c r="BC73" s="12"/>
      <c r="BD73" s="12"/>
      <c r="BE73" s="12"/>
      <c r="BF73" s="12"/>
      <c r="BG73" s="12"/>
      <c r="BH73" s="12"/>
    </row>
    <row r="74" spans="1:74" s="26" customFormat="1" ht="24.95" customHeight="1" x14ac:dyDescent="0.25">
      <c r="A74" s="99"/>
      <c r="B74" s="453"/>
      <c r="C74" s="453"/>
      <c r="D74" s="453"/>
      <c r="E74" s="587" t="s">
        <v>170</v>
      </c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87"/>
      <c r="AU74" s="587"/>
      <c r="AV74" s="587"/>
      <c r="AW74" s="587"/>
      <c r="AX74" s="587"/>
      <c r="AY74" s="587"/>
      <c r="AZ74" s="616"/>
      <c r="BA74" s="106"/>
      <c r="BB74" s="106"/>
      <c r="BC74" s="36"/>
      <c r="BD74" s="36"/>
      <c r="BE74" s="36"/>
      <c r="BF74" s="36"/>
      <c r="BG74" s="36"/>
      <c r="BH74" s="12"/>
    </row>
    <row r="75" spans="1:74" s="26" customFormat="1" ht="50.1" customHeight="1" x14ac:dyDescent="0.25">
      <c r="A75" s="99"/>
      <c r="B75" s="453"/>
      <c r="C75" s="453"/>
      <c r="D75" s="453"/>
      <c r="E75" s="383" t="s">
        <v>355</v>
      </c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5"/>
      <c r="AC75" s="383" t="s">
        <v>358</v>
      </c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106"/>
      <c r="BB75" s="106"/>
      <c r="BC75" s="36"/>
      <c r="BD75" s="36"/>
      <c r="BE75" s="36"/>
      <c r="BF75" s="36"/>
      <c r="BG75" s="36"/>
      <c r="BH75" s="12"/>
    </row>
    <row r="76" spans="1:74" s="26" customFormat="1" ht="60" customHeight="1" x14ac:dyDescent="0.25">
      <c r="A76" s="99"/>
      <c r="B76" s="453"/>
      <c r="C76" s="453"/>
      <c r="D76" s="453"/>
      <c r="E76" s="383" t="s">
        <v>332</v>
      </c>
      <c r="F76" s="384"/>
      <c r="G76" s="384"/>
      <c r="H76" s="384"/>
      <c r="I76" s="384"/>
      <c r="J76" s="384"/>
      <c r="K76" s="384"/>
      <c r="L76" s="385"/>
      <c r="M76" s="383" t="s">
        <v>359</v>
      </c>
      <c r="N76" s="384"/>
      <c r="O76" s="384"/>
      <c r="P76" s="384"/>
      <c r="Q76" s="384"/>
      <c r="R76" s="384"/>
      <c r="S76" s="384"/>
      <c r="T76" s="385"/>
      <c r="U76" s="383" t="s">
        <v>353</v>
      </c>
      <c r="V76" s="384"/>
      <c r="W76" s="384"/>
      <c r="X76" s="384"/>
      <c r="Y76" s="384"/>
      <c r="Z76" s="384"/>
      <c r="AA76" s="384"/>
      <c r="AB76" s="385"/>
      <c r="AC76" s="383" t="s">
        <v>332</v>
      </c>
      <c r="AD76" s="384"/>
      <c r="AE76" s="384"/>
      <c r="AF76" s="384"/>
      <c r="AG76" s="384"/>
      <c r="AH76" s="384"/>
      <c r="AI76" s="384"/>
      <c r="AJ76" s="385"/>
      <c r="AK76" s="383" t="s">
        <v>359</v>
      </c>
      <c r="AL76" s="384"/>
      <c r="AM76" s="384"/>
      <c r="AN76" s="384"/>
      <c r="AO76" s="384"/>
      <c r="AP76" s="384"/>
      <c r="AQ76" s="384"/>
      <c r="AR76" s="385"/>
      <c r="AS76" s="383" t="s">
        <v>353</v>
      </c>
      <c r="AT76" s="384"/>
      <c r="AU76" s="384"/>
      <c r="AV76" s="384"/>
      <c r="AW76" s="384"/>
      <c r="AX76" s="384"/>
      <c r="AY76" s="384"/>
      <c r="AZ76" s="384"/>
      <c r="BA76" s="106"/>
      <c r="BB76" s="106"/>
      <c r="BC76" s="36"/>
      <c r="BD76" s="36"/>
      <c r="BE76" s="36"/>
      <c r="BF76" s="36"/>
      <c r="BG76" s="36"/>
      <c r="BH76" s="12"/>
    </row>
    <row r="77" spans="1:74" s="26" customFormat="1" ht="249.95" customHeight="1" x14ac:dyDescent="0.25">
      <c r="A77" s="99"/>
      <c r="B77" s="404"/>
      <c r="C77" s="404"/>
      <c r="D77" s="404"/>
      <c r="E77" s="594" t="s">
        <v>821</v>
      </c>
      <c r="F77" s="596"/>
      <c r="G77" s="594" t="s">
        <v>822</v>
      </c>
      <c r="H77" s="596"/>
      <c r="I77" s="594" t="s">
        <v>823</v>
      </c>
      <c r="J77" s="596"/>
      <c r="K77" s="594" t="s">
        <v>387</v>
      </c>
      <c r="L77" s="596"/>
      <c r="M77" s="594" t="str">
        <f>E77</f>
        <v>на  2024 год
(на текущий финансовый год)</v>
      </c>
      <c r="N77" s="596"/>
      <c r="O77" s="594" t="str">
        <f>G77</f>
        <v>на  2025 год
(на первый год планового периода)</v>
      </c>
      <c r="P77" s="596"/>
      <c r="Q77" s="594" t="str">
        <f>I77</f>
        <v>на  2026 год
(на второй год планового периода)</v>
      </c>
      <c r="R77" s="596"/>
      <c r="S77" s="594" t="s">
        <v>387</v>
      </c>
      <c r="T77" s="596"/>
      <c r="U77" s="594" t="str">
        <f>E77</f>
        <v>на  2024 год
(на текущий финансовый год)</v>
      </c>
      <c r="V77" s="596"/>
      <c r="W77" s="594" t="str">
        <f>O77</f>
        <v>на  2025 год
(на первый год планового периода)</v>
      </c>
      <c r="X77" s="596"/>
      <c r="Y77" s="594" t="str">
        <f>Q77</f>
        <v>на  2026 год
(на второй год планового периода)</v>
      </c>
      <c r="Z77" s="596"/>
      <c r="AA77" s="594" t="s">
        <v>387</v>
      </c>
      <c r="AB77" s="596"/>
      <c r="AC77" s="594" t="str">
        <f>U77</f>
        <v>на  2024 год
(на текущий финансовый год)</v>
      </c>
      <c r="AD77" s="596"/>
      <c r="AE77" s="594" t="str">
        <f>W77</f>
        <v>на  2025 год
(на первый год планового периода)</v>
      </c>
      <c r="AF77" s="596"/>
      <c r="AG77" s="594" t="str">
        <f>Y77</f>
        <v>на  2026 год
(на второй год планового периода)</v>
      </c>
      <c r="AH77" s="596"/>
      <c r="AI77" s="594" t="s">
        <v>387</v>
      </c>
      <c r="AJ77" s="596"/>
      <c r="AK77" s="594" t="str">
        <f>AC77</f>
        <v>на  2024 год
(на текущий финансовый год)</v>
      </c>
      <c r="AL77" s="596"/>
      <c r="AM77" s="594" t="str">
        <f>AE77</f>
        <v>на  2025 год
(на первый год планового периода)</v>
      </c>
      <c r="AN77" s="596"/>
      <c r="AO77" s="594" t="str">
        <f>AG77</f>
        <v>на  2026 год
(на второй год планового периода)</v>
      </c>
      <c r="AP77" s="596"/>
      <c r="AQ77" s="594" t="s">
        <v>352</v>
      </c>
      <c r="AR77" s="596"/>
      <c r="AS77" s="594" t="str">
        <f>AK77</f>
        <v>на  2024 год
(на текущий финансовый год)</v>
      </c>
      <c r="AT77" s="596"/>
      <c r="AU77" s="594" t="str">
        <f>AM77</f>
        <v>на  2025 год
(на первый год планового периода)</v>
      </c>
      <c r="AV77" s="596"/>
      <c r="AW77" s="594" t="str">
        <f>AO77</f>
        <v>на  2026 год
(на второй год планового периода)</v>
      </c>
      <c r="AX77" s="596"/>
      <c r="AY77" s="594" t="s">
        <v>387</v>
      </c>
      <c r="AZ77" s="595"/>
      <c r="BA77" s="106"/>
      <c r="BB77" s="106"/>
      <c r="BC77" s="36"/>
      <c r="BD77" s="36"/>
      <c r="BE77" s="36"/>
      <c r="BF77" s="36"/>
      <c r="BG77" s="36"/>
      <c r="BH77" s="12"/>
    </row>
    <row r="78" spans="1:74" s="26" customFormat="1" ht="15" customHeight="1" thickBot="1" x14ac:dyDescent="0.3">
      <c r="A78" s="99"/>
      <c r="B78" s="434" t="s">
        <v>12</v>
      </c>
      <c r="C78" s="434"/>
      <c r="D78" s="435"/>
      <c r="E78" s="373">
        <v>11</v>
      </c>
      <c r="F78" s="391"/>
      <c r="G78" s="373">
        <v>12</v>
      </c>
      <c r="H78" s="391"/>
      <c r="I78" s="373">
        <v>13</v>
      </c>
      <c r="J78" s="391"/>
      <c r="K78" s="373">
        <v>14</v>
      </c>
      <c r="L78" s="391"/>
      <c r="M78" s="373">
        <v>15</v>
      </c>
      <c r="N78" s="391"/>
      <c r="O78" s="373">
        <v>16</v>
      </c>
      <c r="P78" s="391"/>
      <c r="Q78" s="373">
        <v>17</v>
      </c>
      <c r="R78" s="391"/>
      <c r="S78" s="373">
        <v>18</v>
      </c>
      <c r="T78" s="391"/>
      <c r="U78" s="373">
        <v>19</v>
      </c>
      <c r="V78" s="391"/>
      <c r="W78" s="373">
        <v>20</v>
      </c>
      <c r="X78" s="391"/>
      <c r="Y78" s="373">
        <v>21</v>
      </c>
      <c r="Z78" s="391"/>
      <c r="AA78" s="373">
        <v>22</v>
      </c>
      <c r="AB78" s="391"/>
      <c r="AC78" s="373">
        <v>23</v>
      </c>
      <c r="AD78" s="391"/>
      <c r="AE78" s="373">
        <v>24</v>
      </c>
      <c r="AF78" s="391"/>
      <c r="AG78" s="373">
        <v>25</v>
      </c>
      <c r="AH78" s="391"/>
      <c r="AI78" s="373">
        <v>26</v>
      </c>
      <c r="AJ78" s="391"/>
      <c r="AK78" s="373">
        <v>27</v>
      </c>
      <c r="AL78" s="391"/>
      <c r="AM78" s="373">
        <v>28</v>
      </c>
      <c r="AN78" s="391"/>
      <c r="AO78" s="373">
        <v>29</v>
      </c>
      <c r="AP78" s="391"/>
      <c r="AQ78" s="373">
        <v>30</v>
      </c>
      <c r="AR78" s="391"/>
      <c r="AS78" s="373">
        <v>31</v>
      </c>
      <c r="AT78" s="391"/>
      <c r="AU78" s="373">
        <v>32</v>
      </c>
      <c r="AV78" s="391"/>
      <c r="AW78" s="373">
        <v>33</v>
      </c>
      <c r="AX78" s="391"/>
      <c r="AY78" s="373">
        <v>34</v>
      </c>
      <c r="AZ78" s="374"/>
      <c r="BA78" s="155"/>
      <c r="BB78" s="155"/>
      <c r="BC78" s="37"/>
      <c r="BD78" s="37"/>
      <c r="BE78" s="37"/>
      <c r="BF78" s="37"/>
      <c r="BG78" s="37"/>
      <c r="BH78" s="12"/>
    </row>
    <row r="79" spans="1:74" s="27" customFormat="1" ht="18" customHeight="1" x14ac:dyDescent="0.25">
      <c r="A79" s="121"/>
      <c r="B79" s="1010" t="s">
        <v>277</v>
      </c>
      <c r="C79" s="440"/>
      <c r="D79" s="441"/>
      <c r="E79" s="394"/>
      <c r="F79" s="396"/>
      <c r="G79" s="394"/>
      <c r="H79" s="396"/>
      <c r="I79" s="394"/>
      <c r="J79" s="396"/>
      <c r="K79" s="394"/>
      <c r="L79" s="396"/>
      <c r="M79" s="1011"/>
      <c r="N79" s="1012"/>
      <c r="O79" s="394"/>
      <c r="P79" s="396"/>
      <c r="Q79" s="394"/>
      <c r="R79" s="396"/>
      <c r="S79" s="394"/>
      <c r="T79" s="396"/>
      <c r="U79" s="1008" t="s">
        <v>839</v>
      </c>
      <c r="V79" s="1009"/>
      <c r="W79" s="1008" t="s">
        <v>840</v>
      </c>
      <c r="X79" s="1009"/>
      <c r="Y79" s="1008" t="s">
        <v>840</v>
      </c>
      <c r="Z79" s="1009"/>
      <c r="AA79" s="394"/>
      <c r="AB79" s="396"/>
      <c r="AC79" s="394"/>
      <c r="AD79" s="396"/>
      <c r="AE79" s="394"/>
      <c r="AF79" s="396"/>
      <c r="AG79" s="394"/>
      <c r="AH79" s="396"/>
      <c r="AI79" s="394"/>
      <c r="AJ79" s="396"/>
      <c r="AK79" s="394"/>
      <c r="AL79" s="396"/>
      <c r="AM79" s="394"/>
      <c r="AN79" s="396"/>
      <c r="AO79" s="394"/>
      <c r="AP79" s="396"/>
      <c r="AQ79" s="394"/>
      <c r="AR79" s="396"/>
      <c r="AS79" s="394"/>
      <c r="AT79" s="396"/>
      <c r="AU79" s="394"/>
      <c r="AV79" s="396"/>
      <c r="AW79" s="394"/>
      <c r="AX79" s="396"/>
      <c r="AY79" s="394"/>
      <c r="AZ79" s="396"/>
      <c r="BA79" s="106"/>
      <c r="BB79" s="106"/>
      <c r="BC79" s="13"/>
      <c r="BD79" s="13"/>
      <c r="BE79" s="13"/>
      <c r="BF79" s="13"/>
      <c r="BG79" s="13"/>
      <c r="BH79" s="34"/>
    </row>
    <row r="80" spans="1:74" s="27" customFormat="1" ht="18" hidden="1" customHeight="1" x14ac:dyDescent="0.25">
      <c r="A80" s="121"/>
      <c r="B80" s="663" t="s">
        <v>278</v>
      </c>
      <c r="C80" s="418"/>
      <c r="D80" s="419"/>
      <c r="E80" s="383"/>
      <c r="F80" s="385"/>
      <c r="G80" s="383"/>
      <c r="H80" s="385"/>
      <c r="I80" s="383"/>
      <c r="J80" s="385"/>
      <c r="K80" s="383"/>
      <c r="L80" s="385"/>
      <c r="M80" s="383"/>
      <c r="N80" s="385"/>
      <c r="O80" s="383"/>
      <c r="P80" s="385"/>
      <c r="Q80" s="383"/>
      <c r="R80" s="385"/>
      <c r="S80" s="383"/>
      <c r="T80" s="385"/>
      <c r="U80" s="383"/>
      <c r="V80" s="385"/>
      <c r="W80" s="383"/>
      <c r="X80" s="385"/>
      <c r="Y80" s="383"/>
      <c r="Z80" s="385"/>
      <c r="AA80" s="383"/>
      <c r="AB80" s="385"/>
      <c r="AC80" s="383"/>
      <c r="AD80" s="385"/>
      <c r="AE80" s="383"/>
      <c r="AF80" s="385"/>
      <c r="AG80" s="383"/>
      <c r="AH80" s="385"/>
      <c r="AI80" s="383"/>
      <c r="AJ80" s="385"/>
      <c r="AK80" s="383"/>
      <c r="AL80" s="385"/>
      <c r="AM80" s="383"/>
      <c r="AN80" s="385"/>
      <c r="AO80" s="383"/>
      <c r="AP80" s="385"/>
      <c r="AQ80" s="383"/>
      <c r="AR80" s="385"/>
      <c r="AS80" s="383"/>
      <c r="AT80" s="385"/>
      <c r="AU80" s="383"/>
      <c r="AV80" s="385"/>
      <c r="AW80" s="383"/>
      <c r="AX80" s="385"/>
      <c r="AY80" s="383"/>
      <c r="AZ80" s="385"/>
      <c r="BA80" s="106"/>
      <c r="BB80" s="106"/>
      <c r="BC80" s="13"/>
      <c r="BD80" s="13"/>
      <c r="BE80" s="13"/>
      <c r="BF80" s="13"/>
      <c r="BG80" s="13"/>
      <c r="BH80" s="34"/>
    </row>
    <row r="81" spans="1:60" s="27" customFormat="1" ht="18" hidden="1" customHeight="1" x14ac:dyDescent="0.25">
      <c r="A81" s="121"/>
      <c r="B81" s="663" t="s">
        <v>246</v>
      </c>
      <c r="C81" s="418"/>
      <c r="D81" s="419"/>
      <c r="E81" s="383"/>
      <c r="F81" s="385"/>
      <c r="G81" s="383"/>
      <c r="H81" s="385"/>
      <c r="I81" s="383"/>
      <c r="J81" s="385"/>
      <c r="K81" s="383"/>
      <c r="L81" s="385"/>
      <c r="M81" s="383"/>
      <c r="N81" s="385"/>
      <c r="O81" s="383"/>
      <c r="P81" s="385"/>
      <c r="Q81" s="383"/>
      <c r="R81" s="385"/>
      <c r="S81" s="383"/>
      <c r="T81" s="385"/>
      <c r="U81" s="383"/>
      <c r="V81" s="385"/>
      <c r="W81" s="383"/>
      <c r="X81" s="385"/>
      <c r="Y81" s="383"/>
      <c r="Z81" s="385"/>
      <c r="AA81" s="383"/>
      <c r="AB81" s="385"/>
      <c r="AC81" s="383"/>
      <c r="AD81" s="385"/>
      <c r="AE81" s="383"/>
      <c r="AF81" s="385"/>
      <c r="AG81" s="383"/>
      <c r="AH81" s="385"/>
      <c r="AI81" s="383"/>
      <c r="AJ81" s="385"/>
      <c r="AK81" s="383"/>
      <c r="AL81" s="385"/>
      <c r="AM81" s="383"/>
      <c r="AN81" s="385"/>
      <c r="AO81" s="383"/>
      <c r="AP81" s="385"/>
      <c r="AQ81" s="383"/>
      <c r="AR81" s="385"/>
      <c r="AS81" s="383"/>
      <c r="AT81" s="385"/>
      <c r="AU81" s="383"/>
      <c r="AV81" s="385"/>
      <c r="AW81" s="383"/>
      <c r="AX81" s="385"/>
      <c r="AY81" s="383"/>
      <c r="AZ81" s="385"/>
      <c r="BA81" s="106"/>
      <c r="BB81" s="106"/>
      <c r="BC81" s="13"/>
      <c r="BD81" s="13"/>
      <c r="BE81" s="13"/>
      <c r="BF81" s="13"/>
      <c r="BG81" s="13"/>
      <c r="BH81" s="34"/>
    </row>
    <row r="82" spans="1:60" s="27" customFormat="1" ht="18" hidden="1" customHeight="1" x14ac:dyDescent="0.25">
      <c r="A82" s="121"/>
      <c r="B82" s="663" t="s">
        <v>279</v>
      </c>
      <c r="C82" s="418"/>
      <c r="D82" s="419"/>
      <c r="E82" s="383"/>
      <c r="F82" s="385"/>
      <c r="G82" s="383"/>
      <c r="H82" s="385"/>
      <c r="I82" s="383"/>
      <c r="J82" s="385"/>
      <c r="K82" s="383"/>
      <c r="L82" s="385"/>
      <c r="M82" s="383"/>
      <c r="N82" s="385"/>
      <c r="O82" s="383"/>
      <c r="P82" s="385"/>
      <c r="Q82" s="383"/>
      <c r="R82" s="385"/>
      <c r="S82" s="383"/>
      <c r="T82" s="385"/>
      <c r="U82" s="383"/>
      <c r="V82" s="385"/>
      <c r="W82" s="383"/>
      <c r="X82" s="385"/>
      <c r="Y82" s="383"/>
      <c r="Z82" s="385"/>
      <c r="AA82" s="383"/>
      <c r="AB82" s="385"/>
      <c r="AC82" s="383"/>
      <c r="AD82" s="385"/>
      <c r="AE82" s="383"/>
      <c r="AF82" s="385"/>
      <c r="AG82" s="383"/>
      <c r="AH82" s="385"/>
      <c r="AI82" s="383"/>
      <c r="AJ82" s="385"/>
      <c r="AK82" s="383"/>
      <c r="AL82" s="385"/>
      <c r="AM82" s="383"/>
      <c r="AN82" s="385"/>
      <c r="AO82" s="383"/>
      <c r="AP82" s="385"/>
      <c r="AQ82" s="383"/>
      <c r="AR82" s="385"/>
      <c r="AS82" s="383"/>
      <c r="AT82" s="385"/>
      <c r="AU82" s="383"/>
      <c r="AV82" s="385"/>
      <c r="AW82" s="383"/>
      <c r="AX82" s="385"/>
      <c r="AY82" s="383"/>
      <c r="AZ82" s="385"/>
      <c r="BA82" s="106"/>
      <c r="BB82" s="106"/>
      <c r="BC82" s="13"/>
      <c r="BD82" s="13"/>
      <c r="BE82" s="13"/>
      <c r="BF82" s="13"/>
      <c r="BG82" s="13"/>
      <c r="BH82" s="34"/>
    </row>
    <row r="83" spans="1:60" s="27" customFormat="1" ht="18" hidden="1" customHeight="1" x14ac:dyDescent="0.25">
      <c r="A83" s="121"/>
      <c r="B83" s="663" t="s">
        <v>280</v>
      </c>
      <c r="C83" s="418"/>
      <c r="D83" s="419"/>
      <c r="E83" s="383"/>
      <c r="F83" s="385"/>
      <c r="G83" s="383"/>
      <c r="H83" s="385"/>
      <c r="I83" s="383"/>
      <c r="J83" s="385"/>
      <c r="K83" s="383"/>
      <c r="L83" s="385"/>
      <c r="M83" s="383"/>
      <c r="N83" s="385"/>
      <c r="O83" s="383"/>
      <c r="P83" s="385"/>
      <c r="Q83" s="383"/>
      <c r="R83" s="385"/>
      <c r="S83" s="383"/>
      <c r="T83" s="385"/>
      <c r="U83" s="383"/>
      <c r="V83" s="385"/>
      <c r="W83" s="383"/>
      <c r="X83" s="385"/>
      <c r="Y83" s="383"/>
      <c r="Z83" s="385"/>
      <c r="AA83" s="383"/>
      <c r="AB83" s="385"/>
      <c r="AC83" s="383"/>
      <c r="AD83" s="385"/>
      <c r="AE83" s="383"/>
      <c r="AF83" s="385"/>
      <c r="AG83" s="383"/>
      <c r="AH83" s="385"/>
      <c r="AI83" s="383"/>
      <c r="AJ83" s="385"/>
      <c r="AK83" s="383"/>
      <c r="AL83" s="385"/>
      <c r="AM83" s="383"/>
      <c r="AN83" s="385"/>
      <c r="AO83" s="383"/>
      <c r="AP83" s="385"/>
      <c r="AQ83" s="383"/>
      <c r="AR83" s="385"/>
      <c r="AS83" s="383"/>
      <c r="AT83" s="385"/>
      <c r="AU83" s="383"/>
      <c r="AV83" s="385"/>
      <c r="AW83" s="383"/>
      <c r="AX83" s="385"/>
      <c r="AY83" s="383"/>
      <c r="AZ83" s="385"/>
      <c r="BA83" s="106"/>
      <c r="BB83" s="106"/>
      <c r="BC83" s="13"/>
      <c r="BD83" s="13"/>
      <c r="BE83" s="13"/>
      <c r="BF83" s="13"/>
      <c r="BG83" s="13"/>
      <c r="BH83" s="34"/>
    </row>
    <row r="84" spans="1:60" s="27" customFormat="1" ht="18" hidden="1" customHeight="1" x14ac:dyDescent="0.25">
      <c r="A84" s="121"/>
      <c r="B84" s="663" t="s">
        <v>245</v>
      </c>
      <c r="C84" s="418"/>
      <c r="D84" s="419"/>
      <c r="E84" s="383"/>
      <c r="F84" s="385"/>
      <c r="G84" s="383"/>
      <c r="H84" s="385"/>
      <c r="I84" s="383"/>
      <c r="J84" s="385"/>
      <c r="K84" s="383"/>
      <c r="L84" s="385"/>
      <c r="M84" s="383"/>
      <c r="N84" s="385"/>
      <c r="O84" s="383"/>
      <c r="P84" s="385"/>
      <c r="Q84" s="383"/>
      <c r="R84" s="385"/>
      <c r="S84" s="383"/>
      <c r="T84" s="385"/>
      <c r="U84" s="383"/>
      <c r="V84" s="385"/>
      <c r="W84" s="383"/>
      <c r="X84" s="385"/>
      <c r="Y84" s="383"/>
      <c r="Z84" s="385"/>
      <c r="AA84" s="383"/>
      <c r="AB84" s="385"/>
      <c r="AC84" s="383"/>
      <c r="AD84" s="385"/>
      <c r="AE84" s="383"/>
      <c r="AF84" s="385"/>
      <c r="AG84" s="383"/>
      <c r="AH84" s="385"/>
      <c r="AI84" s="383"/>
      <c r="AJ84" s="385"/>
      <c r="AK84" s="383"/>
      <c r="AL84" s="385"/>
      <c r="AM84" s="383"/>
      <c r="AN84" s="385"/>
      <c r="AO84" s="383"/>
      <c r="AP84" s="385"/>
      <c r="AQ84" s="383"/>
      <c r="AR84" s="385"/>
      <c r="AS84" s="383"/>
      <c r="AT84" s="385"/>
      <c r="AU84" s="383"/>
      <c r="AV84" s="385"/>
      <c r="AW84" s="383"/>
      <c r="AX84" s="385"/>
      <c r="AY84" s="383"/>
      <c r="AZ84" s="385"/>
      <c r="BA84" s="106"/>
      <c r="BB84" s="106"/>
      <c r="BC84" s="13"/>
      <c r="BD84" s="13"/>
      <c r="BE84" s="13"/>
      <c r="BF84" s="13"/>
      <c r="BG84" s="13"/>
      <c r="BH84" s="34"/>
    </row>
    <row r="85" spans="1:60" s="27" customFormat="1" ht="18" hidden="1" customHeight="1" thickBot="1" x14ac:dyDescent="0.3">
      <c r="A85" s="121"/>
      <c r="B85" s="370">
        <v>9009</v>
      </c>
      <c r="C85" s="371"/>
      <c r="D85" s="372"/>
      <c r="E85" s="373"/>
      <c r="F85" s="391"/>
      <c r="G85" s="373"/>
      <c r="H85" s="391"/>
      <c r="I85" s="373"/>
      <c r="J85" s="391"/>
      <c r="K85" s="373"/>
      <c r="L85" s="391"/>
      <c r="M85" s="373"/>
      <c r="N85" s="391"/>
      <c r="O85" s="373"/>
      <c r="P85" s="391"/>
      <c r="Q85" s="373"/>
      <c r="R85" s="391"/>
      <c r="S85" s="373"/>
      <c r="T85" s="391"/>
      <c r="U85" s="373"/>
      <c r="V85" s="391"/>
      <c r="W85" s="373"/>
      <c r="X85" s="391"/>
      <c r="Y85" s="373"/>
      <c r="Z85" s="391"/>
      <c r="AA85" s="373"/>
      <c r="AB85" s="391"/>
      <c r="AC85" s="373"/>
      <c r="AD85" s="391"/>
      <c r="AE85" s="373"/>
      <c r="AF85" s="391"/>
      <c r="AG85" s="373"/>
      <c r="AH85" s="391"/>
      <c r="AI85" s="373"/>
      <c r="AJ85" s="391"/>
      <c r="AK85" s="373"/>
      <c r="AL85" s="391"/>
      <c r="AM85" s="373"/>
      <c r="AN85" s="391"/>
      <c r="AO85" s="373"/>
      <c r="AP85" s="391"/>
      <c r="AQ85" s="373"/>
      <c r="AR85" s="391"/>
      <c r="AS85" s="373"/>
      <c r="AT85" s="391"/>
      <c r="AU85" s="373"/>
      <c r="AV85" s="391"/>
      <c r="AW85" s="373"/>
      <c r="AX85" s="391"/>
      <c r="AY85" s="373"/>
      <c r="AZ85" s="391"/>
      <c r="BA85" s="106"/>
      <c r="BB85" s="106"/>
      <c r="BC85" s="13"/>
      <c r="BD85" s="13"/>
      <c r="BE85" s="13"/>
      <c r="BF85" s="13"/>
      <c r="BG85" s="13"/>
      <c r="BH85" s="34"/>
    </row>
    <row r="86" spans="1:60" s="12" customFormat="1" ht="15" customHeight="1" x14ac:dyDescent="0.25">
      <c r="A86" s="9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99"/>
      <c r="BB86" s="99"/>
    </row>
    <row r="87" spans="1:60" s="26" customFormat="1" ht="24.95" hidden="1" customHeight="1" x14ac:dyDescent="0.25">
      <c r="A87" s="99"/>
      <c r="B87" s="401" t="s">
        <v>72</v>
      </c>
      <c r="C87" s="401"/>
      <c r="D87" s="401"/>
      <c r="E87" s="383" t="s">
        <v>7</v>
      </c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99"/>
      <c r="BB87" s="99"/>
      <c r="BC87" s="12"/>
      <c r="BD87" s="12"/>
      <c r="BE87" s="12"/>
      <c r="BF87" s="12"/>
      <c r="BG87" s="12"/>
      <c r="BH87" s="12"/>
    </row>
    <row r="88" spans="1:60" s="26" customFormat="1" ht="50.1" hidden="1" customHeight="1" x14ac:dyDescent="0.25">
      <c r="A88" s="99"/>
      <c r="B88" s="453"/>
      <c r="C88" s="453"/>
      <c r="D88" s="453"/>
      <c r="E88" s="383" t="s">
        <v>170</v>
      </c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5"/>
      <c r="Q88" s="400" t="s">
        <v>354</v>
      </c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106"/>
      <c r="BB88" s="106"/>
      <c r="BC88" s="36"/>
      <c r="BD88" s="36"/>
      <c r="BE88" s="36"/>
      <c r="BF88" s="36"/>
      <c r="BG88" s="36"/>
      <c r="BH88" s="12"/>
    </row>
    <row r="89" spans="1:60" s="26" customFormat="1" ht="50.1" hidden="1" customHeight="1" x14ac:dyDescent="0.25">
      <c r="A89" s="99"/>
      <c r="B89" s="453"/>
      <c r="C89" s="453"/>
      <c r="D89" s="453"/>
      <c r="E89" s="383" t="s">
        <v>348</v>
      </c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405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106"/>
      <c r="BB89" s="106"/>
      <c r="BC89" s="36"/>
      <c r="BD89" s="36"/>
      <c r="BE89" s="36"/>
      <c r="BF89" s="36"/>
      <c r="BG89" s="36"/>
      <c r="BH89" s="12"/>
    </row>
    <row r="90" spans="1:60" s="26" customFormat="1" ht="50.1" hidden="1" customHeight="1" x14ac:dyDescent="0.25">
      <c r="A90" s="99"/>
      <c r="B90" s="453"/>
      <c r="C90" s="453"/>
      <c r="D90" s="453"/>
      <c r="E90" s="383" t="s">
        <v>332</v>
      </c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456" t="s">
        <v>349</v>
      </c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 t="s">
        <v>350</v>
      </c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 t="s">
        <v>353</v>
      </c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383"/>
      <c r="BA90" s="106"/>
      <c r="BB90" s="106"/>
      <c r="BC90" s="36"/>
      <c r="BD90" s="36"/>
      <c r="BE90" s="36"/>
      <c r="BF90" s="36"/>
      <c r="BG90" s="36"/>
      <c r="BH90" s="12"/>
    </row>
    <row r="91" spans="1:60" s="26" customFormat="1" ht="150" hidden="1" customHeight="1" x14ac:dyDescent="0.25">
      <c r="A91" s="99"/>
      <c r="B91" s="404"/>
      <c r="C91" s="404"/>
      <c r="D91" s="404"/>
      <c r="E91" s="594" t="s">
        <v>73</v>
      </c>
      <c r="F91" s="595"/>
      <c r="G91" s="596"/>
      <c r="H91" s="594" t="s">
        <v>116</v>
      </c>
      <c r="I91" s="595"/>
      <c r="J91" s="596"/>
      <c r="K91" s="594" t="s">
        <v>117</v>
      </c>
      <c r="L91" s="595"/>
      <c r="M91" s="596"/>
      <c r="N91" s="594" t="s">
        <v>387</v>
      </c>
      <c r="O91" s="595"/>
      <c r="P91" s="595"/>
      <c r="Q91" s="594" t="s">
        <v>73</v>
      </c>
      <c r="R91" s="595"/>
      <c r="S91" s="596"/>
      <c r="T91" s="594" t="s">
        <v>116</v>
      </c>
      <c r="U91" s="595"/>
      <c r="V91" s="596"/>
      <c r="W91" s="594" t="s">
        <v>117</v>
      </c>
      <c r="X91" s="595"/>
      <c r="Y91" s="596"/>
      <c r="Z91" s="594" t="s">
        <v>387</v>
      </c>
      <c r="AA91" s="595"/>
      <c r="AB91" s="596"/>
      <c r="AC91" s="594" t="s">
        <v>73</v>
      </c>
      <c r="AD91" s="595"/>
      <c r="AE91" s="596"/>
      <c r="AF91" s="594" t="s">
        <v>116</v>
      </c>
      <c r="AG91" s="595"/>
      <c r="AH91" s="596"/>
      <c r="AI91" s="594" t="s">
        <v>117</v>
      </c>
      <c r="AJ91" s="595"/>
      <c r="AK91" s="596"/>
      <c r="AL91" s="594" t="s">
        <v>387</v>
      </c>
      <c r="AM91" s="595"/>
      <c r="AN91" s="596"/>
      <c r="AO91" s="594" t="s">
        <v>73</v>
      </c>
      <c r="AP91" s="595"/>
      <c r="AQ91" s="596"/>
      <c r="AR91" s="594" t="s">
        <v>116</v>
      </c>
      <c r="AS91" s="595"/>
      <c r="AT91" s="596"/>
      <c r="AU91" s="594" t="s">
        <v>117</v>
      </c>
      <c r="AV91" s="595"/>
      <c r="AW91" s="596"/>
      <c r="AX91" s="594" t="s">
        <v>387</v>
      </c>
      <c r="AY91" s="595"/>
      <c r="AZ91" s="595"/>
      <c r="BA91" s="106"/>
      <c r="BB91" s="106"/>
      <c r="BC91" s="36"/>
      <c r="BD91" s="36"/>
      <c r="BE91" s="36"/>
      <c r="BF91" s="36"/>
      <c r="BG91" s="36"/>
      <c r="BH91" s="12"/>
    </row>
    <row r="92" spans="1:60" s="26" customFormat="1" ht="15" hidden="1" customHeight="1" thickBot="1" x14ac:dyDescent="0.3">
      <c r="A92" s="99"/>
      <c r="B92" s="434" t="s">
        <v>12</v>
      </c>
      <c r="C92" s="434"/>
      <c r="D92" s="435"/>
      <c r="E92" s="373">
        <v>35</v>
      </c>
      <c r="F92" s="374"/>
      <c r="G92" s="391"/>
      <c r="H92" s="373">
        <v>36</v>
      </c>
      <c r="I92" s="374"/>
      <c r="J92" s="391"/>
      <c r="K92" s="373">
        <v>37</v>
      </c>
      <c r="L92" s="374"/>
      <c r="M92" s="391"/>
      <c r="N92" s="373">
        <v>38</v>
      </c>
      <c r="O92" s="374"/>
      <c r="P92" s="374"/>
      <c r="Q92" s="373">
        <v>39</v>
      </c>
      <c r="R92" s="374"/>
      <c r="S92" s="391"/>
      <c r="T92" s="373">
        <v>40</v>
      </c>
      <c r="U92" s="374"/>
      <c r="V92" s="391"/>
      <c r="W92" s="373">
        <v>41</v>
      </c>
      <c r="X92" s="374"/>
      <c r="Y92" s="391"/>
      <c r="Z92" s="373">
        <v>42</v>
      </c>
      <c r="AA92" s="374"/>
      <c r="AB92" s="391"/>
      <c r="AC92" s="373">
        <v>43</v>
      </c>
      <c r="AD92" s="374"/>
      <c r="AE92" s="391"/>
      <c r="AF92" s="373">
        <v>44</v>
      </c>
      <c r="AG92" s="374"/>
      <c r="AH92" s="391"/>
      <c r="AI92" s="373">
        <v>45</v>
      </c>
      <c r="AJ92" s="374"/>
      <c r="AK92" s="391"/>
      <c r="AL92" s="373">
        <v>46</v>
      </c>
      <c r="AM92" s="374"/>
      <c r="AN92" s="391"/>
      <c r="AO92" s="373">
        <v>47</v>
      </c>
      <c r="AP92" s="374"/>
      <c r="AQ92" s="391"/>
      <c r="AR92" s="373">
        <v>48</v>
      </c>
      <c r="AS92" s="374"/>
      <c r="AT92" s="391"/>
      <c r="AU92" s="373">
        <v>49</v>
      </c>
      <c r="AV92" s="374"/>
      <c r="AW92" s="391"/>
      <c r="AX92" s="373">
        <v>50</v>
      </c>
      <c r="AY92" s="374"/>
      <c r="AZ92" s="374"/>
      <c r="BA92" s="155"/>
      <c r="BB92" s="155"/>
      <c r="BC92" s="37"/>
      <c r="BD92" s="37"/>
      <c r="BE92" s="37"/>
      <c r="BF92" s="37"/>
      <c r="BG92" s="37"/>
      <c r="BH92" s="12"/>
    </row>
    <row r="93" spans="1:60" s="27" customFormat="1" ht="18" hidden="1" customHeight="1" x14ac:dyDescent="0.25">
      <c r="A93" s="121"/>
      <c r="B93" s="1010" t="s">
        <v>277</v>
      </c>
      <c r="C93" s="440"/>
      <c r="D93" s="441"/>
      <c r="E93" s="394"/>
      <c r="F93" s="395"/>
      <c r="G93" s="396"/>
      <c r="H93" s="394"/>
      <c r="I93" s="395"/>
      <c r="J93" s="396"/>
      <c r="K93" s="394"/>
      <c r="L93" s="395"/>
      <c r="M93" s="396"/>
      <c r="N93" s="394"/>
      <c r="O93" s="395"/>
      <c r="P93" s="396"/>
      <c r="Q93" s="394"/>
      <c r="R93" s="395"/>
      <c r="S93" s="396"/>
      <c r="T93" s="394"/>
      <c r="U93" s="395"/>
      <c r="V93" s="396"/>
      <c r="W93" s="394"/>
      <c r="X93" s="395"/>
      <c r="Y93" s="396"/>
      <c r="Z93" s="394"/>
      <c r="AA93" s="395"/>
      <c r="AB93" s="396"/>
      <c r="AC93" s="394"/>
      <c r="AD93" s="395"/>
      <c r="AE93" s="396"/>
      <c r="AF93" s="394"/>
      <c r="AG93" s="395"/>
      <c r="AH93" s="396"/>
      <c r="AI93" s="394"/>
      <c r="AJ93" s="395"/>
      <c r="AK93" s="396"/>
      <c r="AL93" s="394"/>
      <c r="AM93" s="395"/>
      <c r="AN93" s="396"/>
      <c r="AO93" s="394"/>
      <c r="AP93" s="395"/>
      <c r="AQ93" s="396"/>
      <c r="AR93" s="394"/>
      <c r="AS93" s="395"/>
      <c r="AT93" s="396"/>
      <c r="AU93" s="394"/>
      <c r="AV93" s="395"/>
      <c r="AW93" s="396"/>
      <c r="AX93" s="394"/>
      <c r="AY93" s="395"/>
      <c r="AZ93" s="396"/>
      <c r="BA93" s="106"/>
      <c r="BB93" s="106"/>
      <c r="BC93" s="13"/>
      <c r="BD93" s="13"/>
      <c r="BE93" s="13"/>
      <c r="BF93" s="13"/>
      <c r="BG93" s="13"/>
      <c r="BH93" s="34"/>
    </row>
    <row r="94" spans="1:60" s="27" customFormat="1" ht="18" hidden="1" customHeight="1" x14ac:dyDescent="0.25">
      <c r="A94" s="121"/>
      <c r="B94" s="663" t="s">
        <v>278</v>
      </c>
      <c r="C94" s="418"/>
      <c r="D94" s="419"/>
      <c r="E94" s="383"/>
      <c r="F94" s="384"/>
      <c r="G94" s="385"/>
      <c r="H94" s="383"/>
      <c r="I94" s="384"/>
      <c r="J94" s="385"/>
      <c r="K94" s="383"/>
      <c r="L94" s="384"/>
      <c r="M94" s="385"/>
      <c r="N94" s="383"/>
      <c r="O94" s="384"/>
      <c r="P94" s="385"/>
      <c r="Q94" s="383"/>
      <c r="R94" s="384"/>
      <c r="S94" s="385"/>
      <c r="T94" s="383"/>
      <c r="U94" s="384"/>
      <c r="V94" s="385"/>
      <c r="W94" s="383"/>
      <c r="X94" s="384"/>
      <c r="Y94" s="385"/>
      <c r="Z94" s="383"/>
      <c r="AA94" s="384"/>
      <c r="AB94" s="385"/>
      <c r="AC94" s="383"/>
      <c r="AD94" s="384"/>
      <c r="AE94" s="385"/>
      <c r="AF94" s="383"/>
      <c r="AG94" s="384"/>
      <c r="AH94" s="385"/>
      <c r="AI94" s="383"/>
      <c r="AJ94" s="384"/>
      <c r="AK94" s="385"/>
      <c r="AL94" s="383"/>
      <c r="AM94" s="384"/>
      <c r="AN94" s="385"/>
      <c r="AO94" s="383"/>
      <c r="AP94" s="384"/>
      <c r="AQ94" s="385"/>
      <c r="AR94" s="383"/>
      <c r="AS94" s="384"/>
      <c r="AT94" s="385"/>
      <c r="AU94" s="383"/>
      <c r="AV94" s="384"/>
      <c r="AW94" s="385"/>
      <c r="AX94" s="383"/>
      <c r="AY94" s="384"/>
      <c r="AZ94" s="385"/>
      <c r="BA94" s="106"/>
      <c r="BB94" s="106"/>
      <c r="BC94" s="13"/>
      <c r="BD94" s="13"/>
      <c r="BE94" s="13"/>
      <c r="BF94" s="13"/>
      <c r="BG94" s="13"/>
      <c r="BH94" s="34"/>
    </row>
    <row r="95" spans="1:60" s="27" customFormat="1" ht="18" hidden="1" customHeight="1" x14ac:dyDescent="0.25">
      <c r="A95" s="121"/>
      <c r="B95" s="663" t="s">
        <v>246</v>
      </c>
      <c r="C95" s="418"/>
      <c r="D95" s="419"/>
      <c r="E95" s="383"/>
      <c r="F95" s="384"/>
      <c r="G95" s="385"/>
      <c r="H95" s="383"/>
      <c r="I95" s="384"/>
      <c r="J95" s="385"/>
      <c r="K95" s="383"/>
      <c r="L95" s="384"/>
      <c r="M95" s="385"/>
      <c r="N95" s="383"/>
      <c r="O95" s="384"/>
      <c r="P95" s="385"/>
      <c r="Q95" s="383"/>
      <c r="R95" s="384"/>
      <c r="S95" s="385"/>
      <c r="T95" s="383"/>
      <c r="U95" s="384"/>
      <c r="V95" s="385"/>
      <c r="W95" s="383"/>
      <c r="X95" s="384"/>
      <c r="Y95" s="385"/>
      <c r="Z95" s="383"/>
      <c r="AA95" s="384"/>
      <c r="AB95" s="385"/>
      <c r="AC95" s="383"/>
      <c r="AD95" s="384"/>
      <c r="AE95" s="385"/>
      <c r="AF95" s="383"/>
      <c r="AG95" s="384"/>
      <c r="AH95" s="385"/>
      <c r="AI95" s="383"/>
      <c r="AJ95" s="384"/>
      <c r="AK95" s="385"/>
      <c r="AL95" s="383"/>
      <c r="AM95" s="384"/>
      <c r="AN95" s="385"/>
      <c r="AO95" s="383"/>
      <c r="AP95" s="384"/>
      <c r="AQ95" s="385"/>
      <c r="AR95" s="383"/>
      <c r="AS95" s="384"/>
      <c r="AT95" s="385"/>
      <c r="AU95" s="383"/>
      <c r="AV95" s="384"/>
      <c r="AW95" s="385"/>
      <c r="AX95" s="383"/>
      <c r="AY95" s="384"/>
      <c r="AZ95" s="385"/>
      <c r="BA95" s="106"/>
      <c r="BB95" s="106"/>
      <c r="BC95" s="13"/>
      <c r="BD95" s="13"/>
      <c r="BE95" s="13"/>
      <c r="BF95" s="13"/>
      <c r="BG95" s="13"/>
      <c r="BH95" s="34"/>
    </row>
    <row r="96" spans="1:60" s="27" customFormat="1" ht="18" hidden="1" customHeight="1" x14ac:dyDescent="0.25">
      <c r="A96" s="121"/>
      <c r="B96" s="663" t="s">
        <v>279</v>
      </c>
      <c r="C96" s="418"/>
      <c r="D96" s="419"/>
      <c r="E96" s="383"/>
      <c r="F96" s="384"/>
      <c r="G96" s="385"/>
      <c r="H96" s="383"/>
      <c r="I96" s="384"/>
      <c r="J96" s="385"/>
      <c r="K96" s="383"/>
      <c r="L96" s="384"/>
      <c r="M96" s="385"/>
      <c r="N96" s="383"/>
      <c r="O96" s="384"/>
      <c r="P96" s="385"/>
      <c r="Q96" s="383"/>
      <c r="R96" s="384"/>
      <c r="S96" s="385"/>
      <c r="T96" s="383"/>
      <c r="U96" s="384"/>
      <c r="V96" s="385"/>
      <c r="W96" s="383"/>
      <c r="X96" s="384"/>
      <c r="Y96" s="385"/>
      <c r="Z96" s="383"/>
      <c r="AA96" s="384"/>
      <c r="AB96" s="385"/>
      <c r="AC96" s="383"/>
      <c r="AD96" s="384"/>
      <c r="AE96" s="385"/>
      <c r="AF96" s="383"/>
      <c r="AG96" s="384"/>
      <c r="AH96" s="385"/>
      <c r="AI96" s="383"/>
      <c r="AJ96" s="384"/>
      <c r="AK96" s="385"/>
      <c r="AL96" s="383"/>
      <c r="AM96" s="384"/>
      <c r="AN96" s="385"/>
      <c r="AO96" s="383"/>
      <c r="AP96" s="384"/>
      <c r="AQ96" s="385"/>
      <c r="AR96" s="383"/>
      <c r="AS96" s="384"/>
      <c r="AT96" s="385"/>
      <c r="AU96" s="383"/>
      <c r="AV96" s="384"/>
      <c r="AW96" s="385"/>
      <c r="AX96" s="383"/>
      <c r="AY96" s="384"/>
      <c r="AZ96" s="385"/>
      <c r="BA96" s="106"/>
      <c r="BB96" s="106"/>
      <c r="BC96" s="13"/>
      <c r="BD96" s="13"/>
      <c r="BE96" s="13"/>
      <c r="BF96" s="13"/>
      <c r="BG96" s="13"/>
      <c r="BH96" s="34"/>
    </row>
    <row r="97" spans="1:60" s="27" customFormat="1" ht="18" hidden="1" customHeight="1" x14ac:dyDescent="0.25">
      <c r="A97" s="121"/>
      <c r="B97" s="663" t="s">
        <v>280</v>
      </c>
      <c r="C97" s="418"/>
      <c r="D97" s="419"/>
      <c r="E97" s="383"/>
      <c r="F97" s="384"/>
      <c r="G97" s="385"/>
      <c r="H97" s="383"/>
      <c r="I97" s="384"/>
      <c r="J97" s="385"/>
      <c r="K97" s="383"/>
      <c r="L97" s="384"/>
      <c r="M97" s="385"/>
      <c r="N97" s="383"/>
      <c r="O97" s="384"/>
      <c r="P97" s="385"/>
      <c r="Q97" s="383"/>
      <c r="R97" s="384"/>
      <c r="S97" s="385"/>
      <c r="T97" s="383"/>
      <c r="U97" s="384"/>
      <c r="V97" s="385"/>
      <c r="W97" s="383"/>
      <c r="X97" s="384"/>
      <c r="Y97" s="385"/>
      <c r="Z97" s="383"/>
      <c r="AA97" s="384"/>
      <c r="AB97" s="385"/>
      <c r="AC97" s="383"/>
      <c r="AD97" s="384"/>
      <c r="AE97" s="385"/>
      <c r="AF97" s="383"/>
      <c r="AG97" s="384"/>
      <c r="AH97" s="385"/>
      <c r="AI97" s="383"/>
      <c r="AJ97" s="384"/>
      <c r="AK97" s="385"/>
      <c r="AL97" s="383"/>
      <c r="AM97" s="384"/>
      <c r="AN97" s="385"/>
      <c r="AO97" s="383"/>
      <c r="AP97" s="384"/>
      <c r="AQ97" s="385"/>
      <c r="AR97" s="383"/>
      <c r="AS97" s="384"/>
      <c r="AT97" s="385"/>
      <c r="AU97" s="383"/>
      <c r="AV97" s="384"/>
      <c r="AW97" s="385"/>
      <c r="AX97" s="383"/>
      <c r="AY97" s="384"/>
      <c r="AZ97" s="385"/>
      <c r="BA97" s="106"/>
      <c r="BB97" s="106"/>
      <c r="BC97" s="13"/>
      <c r="BD97" s="13"/>
      <c r="BE97" s="13"/>
      <c r="BF97" s="13"/>
      <c r="BG97" s="13"/>
      <c r="BH97" s="34"/>
    </row>
    <row r="98" spans="1:60" s="27" customFormat="1" ht="18" hidden="1" customHeight="1" x14ac:dyDescent="0.25">
      <c r="A98" s="121"/>
      <c r="B98" s="663" t="s">
        <v>245</v>
      </c>
      <c r="C98" s="418"/>
      <c r="D98" s="419"/>
      <c r="E98" s="383"/>
      <c r="F98" s="384"/>
      <c r="G98" s="385"/>
      <c r="H98" s="383"/>
      <c r="I98" s="384"/>
      <c r="J98" s="385"/>
      <c r="K98" s="383"/>
      <c r="L98" s="384"/>
      <c r="M98" s="385"/>
      <c r="N98" s="383"/>
      <c r="O98" s="384"/>
      <c r="P98" s="385"/>
      <c r="Q98" s="383"/>
      <c r="R98" s="384"/>
      <c r="S98" s="385"/>
      <c r="T98" s="383"/>
      <c r="U98" s="384"/>
      <c r="V98" s="385"/>
      <c r="W98" s="383"/>
      <c r="X98" s="384"/>
      <c r="Y98" s="385"/>
      <c r="Z98" s="383"/>
      <c r="AA98" s="384"/>
      <c r="AB98" s="385"/>
      <c r="AC98" s="383"/>
      <c r="AD98" s="384"/>
      <c r="AE98" s="385"/>
      <c r="AF98" s="383"/>
      <c r="AG98" s="384"/>
      <c r="AH98" s="385"/>
      <c r="AI98" s="383"/>
      <c r="AJ98" s="384"/>
      <c r="AK98" s="385"/>
      <c r="AL98" s="383"/>
      <c r="AM98" s="384"/>
      <c r="AN98" s="385"/>
      <c r="AO98" s="383"/>
      <c r="AP98" s="384"/>
      <c r="AQ98" s="385"/>
      <c r="AR98" s="383"/>
      <c r="AS98" s="384"/>
      <c r="AT98" s="385"/>
      <c r="AU98" s="383"/>
      <c r="AV98" s="384"/>
      <c r="AW98" s="385"/>
      <c r="AX98" s="383"/>
      <c r="AY98" s="384"/>
      <c r="AZ98" s="385"/>
      <c r="BA98" s="106"/>
      <c r="BB98" s="106"/>
      <c r="BC98" s="13"/>
      <c r="BD98" s="13"/>
      <c r="BE98" s="13"/>
      <c r="BF98" s="13"/>
      <c r="BG98" s="13"/>
      <c r="BH98" s="34"/>
    </row>
    <row r="99" spans="1:60" s="27" customFormat="1" ht="18" hidden="1" customHeight="1" thickBot="1" x14ac:dyDescent="0.3">
      <c r="A99" s="121"/>
      <c r="B99" s="370">
        <v>9009</v>
      </c>
      <c r="C99" s="371"/>
      <c r="D99" s="372"/>
      <c r="E99" s="373"/>
      <c r="F99" s="374"/>
      <c r="G99" s="391"/>
      <c r="H99" s="373"/>
      <c r="I99" s="374"/>
      <c r="J99" s="391"/>
      <c r="K99" s="373"/>
      <c r="L99" s="374"/>
      <c r="M99" s="391"/>
      <c r="N99" s="373"/>
      <c r="O99" s="374"/>
      <c r="P99" s="391"/>
      <c r="Q99" s="373"/>
      <c r="R99" s="374"/>
      <c r="S99" s="391"/>
      <c r="T99" s="373"/>
      <c r="U99" s="374"/>
      <c r="V99" s="391"/>
      <c r="W99" s="373"/>
      <c r="X99" s="374"/>
      <c r="Y99" s="391"/>
      <c r="Z99" s="373"/>
      <c r="AA99" s="374"/>
      <c r="AB99" s="391"/>
      <c r="AC99" s="373"/>
      <c r="AD99" s="374"/>
      <c r="AE99" s="391"/>
      <c r="AF99" s="373"/>
      <c r="AG99" s="374"/>
      <c r="AH99" s="391"/>
      <c r="AI99" s="373"/>
      <c r="AJ99" s="374"/>
      <c r="AK99" s="391"/>
      <c r="AL99" s="373"/>
      <c r="AM99" s="374"/>
      <c r="AN99" s="391"/>
      <c r="AO99" s="373"/>
      <c r="AP99" s="374"/>
      <c r="AQ99" s="391"/>
      <c r="AR99" s="373"/>
      <c r="AS99" s="374"/>
      <c r="AT99" s="391"/>
      <c r="AU99" s="373"/>
      <c r="AV99" s="374"/>
      <c r="AW99" s="391"/>
      <c r="AX99" s="373"/>
      <c r="AY99" s="374"/>
      <c r="AZ99" s="391"/>
      <c r="BA99" s="106"/>
      <c r="BB99" s="106"/>
      <c r="BC99" s="13"/>
      <c r="BD99" s="13"/>
      <c r="BE99" s="13"/>
      <c r="BF99" s="13"/>
      <c r="BG99" s="13"/>
      <c r="BH99" s="34"/>
    </row>
    <row r="100" spans="1:60" s="12" customFormat="1" ht="15" hidden="1" customHeight="1" x14ac:dyDescent="0.25">
      <c r="A100" s="9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99"/>
      <c r="BB100" s="99"/>
    </row>
    <row r="101" spans="1:60" s="26" customFormat="1" ht="20.100000000000001" hidden="1" customHeight="1" x14ac:dyDescent="0.25">
      <c r="A101" s="99"/>
      <c r="B101" s="401" t="s">
        <v>72</v>
      </c>
      <c r="C101" s="401"/>
      <c r="D101" s="402"/>
      <c r="E101" s="383" t="s">
        <v>7</v>
      </c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99"/>
      <c r="BB101" s="99"/>
      <c r="BC101" s="12"/>
      <c r="BD101" s="12"/>
      <c r="BE101" s="12"/>
      <c r="BF101" s="12"/>
      <c r="BG101" s="12"/>
      <c r="BH101" s="12"/>
    </row>
    <row r="102" spans="1:60" s="26" customFormat="1" ht="30.75" hidden="1" customHeight="1" x14ac:dyDescent="0.25">
      <c r="A102" s="99"/>
      <c r="B102" s="453"/>
      <c r="C102" s="453"/>
      <c r="D102" s="454"/>
      <c r="E102" s="383" t="s">
        <v>284</v>
      </c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106"/>
      <c r="BB102" s="106"/>
      <c r="BC102" s="36"/>
      <c r="BD102" s="36"/>
      <c r="BE102" s="36"/>
      <c r="BF102" s="36"/>
      <c r="BG102" s="36"/>
      <c r="BH102" s="12"/>
    </row>
    <row r="103" spans="1:60" s="26" customFormat="1" ht="50.1" hidden="1" customHeight="1" x14ac:dyDescent="0.25">
      <c r="A103" s="99"/>
      <c r="B103" s="453"/>
      <c r="C103" s="453"/>
      <c r="D103" s="454"/>
      <c r="E103" s="383" t="s">
        <v>332</v>
      </c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456" t="s">
        <v>356</v>
      </c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384" t="s">
        <v>357</v>
      </c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106"/>
      <c r="BB103" s="106"/>
      <c r="BC103" s="36"/>
      <c r="BD103" s="36"/>
      <c r="BE103" s="36"/>
      <c r="BF103" s="36"/>
      <c r="BG103" s="36"/>
      <c r="BH103" s="12"/>
    </row>
    <row r="104" spans="1:60" s="26" customFormat="1" ht="129.94999999999999" hidden="1" customHeight="1" x14ac:dyDescent="0.25">
      <c r="A104" s="99"/>
      <c r="B104" s="404"/>
      <c r="C104" s="404"/>
      <c r="D104" s="406"/>
      <c r="E104" s="456" t="s">
        <v>581</v>
      </c>
      <c r="F104" s="456"/>
      <c r="G104" s="456"/>
      <c r="H104" s="456"/>
      <c r="I104" s="456" t="s">
        <v>584</v>
      </c>
      <c r="J104" s="456"/>
      <c r="K104" s="456"/>
      <c r="L104" s="456"/>
      <c r="M104" s="456" t="s">
        <v>805</v>
      </c>
      <c r="N104" s="456"/>
      <c r="O104" s="456"/>
      <c r="P104" s="456"/>
      <c r="Q104" s="456" t="s">
        <v>387</v>
      </c>
      <c r="R104" s="456"/>
      <c r="S104" s="456"/>
      <c r="T104" s="456"/>
      <c r="U104" s="456" t="s">
        <v>73</v>
      </c>
      <c r="V104" s="456"/>
      <c r="W104" s="456"/>
      <c r="X104" s="456"/>
      <c r="Y104" s="456" t="s">
        <v>116</v>
      </c>
      <c r="Z104" s="456"/>
      <c r="AA104" s="456"/>
      <c r="AB104" s="456"/>
      <c r="AC104" s="456" t="s">
        <v>117</v>
      </c>
      <c r="AD104" s="456"/>
      <c r="AE104" s="456"/>
      <c r="AF104" s="456"/>
      <c r="AG104" s="456" t="s">
        <v>387</v>
      </c>
      <c r="AH104" s="456"/>
      <c r="AI104" s="456"/>
      <c r="AJ104" s="456"/>
      <c r="AK104" s="456" t="s">
        <v>73</v>
      </c>
      <c r="AL104" s="456"/>
      <c r="AM104" s="456"/>
      <c r="AN104" s="456"/>
      <c r="AO104" s="456" t="s">
        <v>116</v>
      </c>
      <c r="AP104" s="456"/>
      <c r="AQ104" s="456"/>
      <c r="AR104" s="456"/>
      <c r="AS104" s="456" t="s">
        <v>117</v>
      </c>
      <c r="AT104" s="456"/>
      <c r="AU104" s="456"/>
      <c r="AV104" s="456"/>
      <c r="AW104" s="456" t="s">
        <v>387</v>
      </c>
      <c r="AX104" s="456"/>
      <c r="AY104" s="456"/>
      <c r="AZ104" s="383"/>
      <c r="BA104" s="106"/>
      <c r="BB104" s="106"/>
      <c r="BC104" s="36"/>
      <c r="BD104" s="36"/>
      <c r="BE104" s="36"/>
      <c r="BF104" s="36"/>
      <c r="BG104" s="36"/>
      <c r="BH104" s="12"/>
    </row>
    <row r="105" spans="1:60" s="26" customFormat="1" ht="15" hidden="1" customHeight="1" thickBot="1" x14ac:dyDescent="0.3">
      <c r="A105" s="99"/>
      <c r="B105" s="434" t="s">
        <v>12</v>
      </c>
      <c r="C105" s="434"/>
      <c r="D105" s="435"/>
      <c r="E105" s="600">
        <v>51</v>
      </c>
      <c r="F105" s="600"/>
      <c r="G105" s="600"/>
      <c r="H105" s="600"/>
      <c r="I105" s="600">
        <v>52</v>
      </c>
      <c r="J105" s="600"/>
      <c r="K105" s="600"/>
      <c r="L105" s="600"/>
      <c r="M105" s="600">
        <v>53</v>
      </c>
      <c r="N105" s="600"/>
      <c r="O105" s="600"/>
      <c r="P105" s="600"/>
      <c r="Q105" s="600">
        <v>54</v>
      </c>
      <c r="R105" s="600"/>
      <c r="S105" s="600"/>
      <c r="T105" s="600"/>
      <c r="U105" s="600">
        <v>55</v>
      </c>
      <c r="V105" s="600"/>
      <c r="W105" s="600"/>
      <c r="X105" s="600"/>
      <c r="Y105" s="600">
        <v>56</v>
      </c>
      <c r="Z105" s="600"/>
      <c r="AA105" s="600"/>
      <c r="AB105" s="600"/>
      <c r="AC105" s="600">
        <v>57</v>
      </c>
      <c r="AD105" s="600"/>
      <c r="AE105" s="600"/>
      <c r="AF105" s="600"/>
      <c r="AG105" s="600">
        <v>58</v>
      </c>
      <c r="AH105" s="600"/>
      <c r="AI105" s="600"/>
      <c r="AJ105" s="600"/>
      <c r="AK105" s="600">
        <v>59</v>
      </c>
      <c r="AL105" s="600"/>
      <c r="AM105" s="600"/>
      <c r="AN105" s="600"/>
      <c r="AO105" s="600">
        <v>60</v>
      </c>
      <c r="AP105" s="600"/>
      <c r="AQ105" s="600"/>
      <c r="AR105" s="600"/>
      <c r="AS105" s="600">
        <v>61</v>
      </c>
      <c r="AT105" s="600"/>
      <c r="AU105" s="600"/>
      <c r="AV105" s="600"/>
      <c r="AW105" s="600">
        <v>62</v>
      </c>
      <c r="AX105" s="600"/>
      <c r="AY105" s="600"/>
      <c r="AZ105" s="400"/>
      <c r="BA105" s="155"/>
      <c r="BB105" s="155"/>
      <c r="BC105" s="37"/>
      <c r="BD105" s="37"/>
      <c r="BE105" s="37"/>
      <c r="BF105" s="37"/>
      <c r="BG105" s="37"/>
      <c r="BH105" s="12"/>
    </row>
    <row r="106" spans="1:60" s="27" customFormat="1" ht="18" hidden="1" customHeight="1" x14ac:dyDescent="0.25">
      <c r="A106" s="121"/>
      <c r="B106" s="1010" t="s">
        <v>277</v>
      </c>
      <c r="C106" s="440"/>
      <c r="D106" s="441"/>
      <c r="E106" s="581">
        <v>1767400</v>
      </c>
      <c r="F106" s="581"/>
      <c r="G106" s="581"/>
      <c r="H106" s="581"/>
      <c r="I106" s="581">
        <v>1767400</v>
      </c>
      <c r="J106" s="581"/>
      <c r="K106" s="581"/>
      <c r="L106" s="581"/>
      <c r="M106" s="581">
        <v>1767400</v>
      </c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  <c r="AP106" s="581"/>
      <c r="AQ106" s="581"/>
      <c r="AR106" s="581"/>
      <c r="AS106" s="581"/>
      <c r="AT106" s="581"/>
      <c r="AU106" s="581"/>
      <c r="AV106" s="581"/>
      <c r="AW106" s="581"/>
      <c r="AX106" s="581"/>
      <c r="AY106" s="581"/>
      <c r="AZ106" s="582"/>
      <c r="BA106" s="106"/>
      <c r="BB106" s="106"/>
      <c r="BC106" s="13"/>
      <c r="BD106" s="13"/>
      <c r="BE106" s="13"/>
      <c r="BF106" s="13"/>
      <c r="BG106" s="13"/>
      <c r="BH106" s="34"/>
    </row>
    <row r="107" spans="1:60" s="27" customFormat="1" ht="18" hidden="1" customHeight="1" x14ac:dyDescent="0.25">
      <c r="A107" s="121"/>
      <c r="B107" s="663" t="s">
        <v>278</v>
      </c>
      <c r="C107" s="418"/>
      <c r="D107" s="419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6"/>
      <c r="AO107" s="456"/>
      <c r="AP107" s="456"/>
      <c r="AQ107" s="456"/>
      <c r="AR107" s="456"/>
      <c r="AS107" s="456"/>
      <c r="AT107" s="456"/>
      <c r="AU107" s="456"/>
      <c r="AV107" s="456"/>
      <c r="AW107" s="456"/>
      <c r="AX107" s="456"/>
      <c r="AY107" s="456"/>
      <c r="AZ107" s="588"/>
      <c r="BA107" s="106"/>
      <c r="BB107" s="106"/>
      <c r="BC107" s="13"/>
      <c r="BD107" s="13"/>
      <c r="BE107" s="13"/>
      <c r="BF107" s="13"/>
      <c r="BG107" s="13"/>
      <c r="BH107" s="34"/>
    </row>
    <row r="108" spans="1:60" s="27" customFormat="1" ht="18" hidden="1" customHeight="1" x14ac:dyDescent="0.25">
      <c r="A108" s="121"/>
      <c r="B108" s="663" t="s">
        <v>246</v>
      </c>
      <c r="C108" s="418"/>
      <c r="D108" s="419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/>
      <c r="AV108" s="456"/>
      <c r="AW108" s="456"/>
      <c r="AX108" s="456"/>
      <c r="AY108" s="456"/>
      <c r="AZ108" s="588"/>
      <c r="BA108" s="106"/>
      <c r="BB108" s="106"/>
      <c r="BC108" s="13"/>
      <c r="BD108" s="13"/>
      <c r="BE108" s="13"/>
      <c r="BF108" s="13"/>
      <c r="BG108" s="13"/>
      <c r="BH108" s="34"/>
    </row>
    <row r="109" spans="1:60" s="27" customFormat="1" ht="18" hidden="1" customHeight="1" x14ac:dyDescent="0.25">
      <c r="A109" s="121"/>
      <c r="B109" s="663" t="s">
        <v>279</v>
      </c>
      <c r="C109" s="418"/>
      <c r="D109" s="419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/>
      <c r="AV109" s="456"/>
      <c r="AW109" s="456"/>
      <c r="AX109" s="456"/>
      <c r="AY109" s="456"/>
      <c r="AZ109" s="588"/>
      <c r="BA109" s="106"/>
      <c r="BB109" s="106"/>
      <c r="BC109" s="13"/>
      <c r="BD109" s="13"/>
      <c r="BE109" s="13"/>
      <c r="BF109" s="13"/>
      <c r="BG109" s="13"/>
      <c r="BH109" s="34"/>
    </row>
    <row r="110" spans="1:60" s="27" customFormat="1" ht="18" hidden="1" customHeight="1" x14ac:dyDescent="0.25">
      <c r="A110" s="121"/>
      <c r="B110" s="663" t="s">
        <v>280</v>
      </c>
      <c r="C110" s="418"/>
      <c r="D110" s="419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V110" s="456"/>
      <c r="AW110" s="456"/>
      <c r="AX110" s="456"/>
      <c r="AY110" s="456"/>
      <c r="AZ110" s="588"/>
      <c r="BA110" s="106"/>
      <c r="BB110" s="106"/>
      <c r="BC110" s="13"/>
      <c r="BD110" s="13"/>
      <c r="BE110" s="13"/>
      <c r="BF110" s="13"/>
      <c r="BG110" s="13"/>
      <c r="BH110" s="34"/>
    </row>
    <row r="111" spans="1:60" s="27" customFormat="1" ht="18" hidden="1" customHeight="1" x14ac:dyDescent="0.25">
      <c r="A111" s="121"/>
      <c r="B111" s="663" t="s">
        <v>245</v>
      </c>
      <c r="C111" s="418"/>
      <c r="D111" s="419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588"/>
      <c r="BA111" s="106"/>
      <c r="BB111" s="106"/>
      <c r="BC111" s="13"/>
      <c r="BD111" s="13"/>
      <c r="BE111" s="13"/>
      <c r="BF111" s="13"/>
      <c r="BG111" s="13"/>
      <c r="BH111" s="34"/>
    </row>
    <row r="112" spans="1:60" s="27" customFormat="1" ht="18" hidden="1" customHeight="1" thickBot="1" x14ac:dyDescent="0.3">
      <c r="A112" s="121"/>
      <c r="B112" s="370">
        <v>9009</v>
      </c>
      <c r="C112" s="371"/>
      <c r="D112" s="372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74"/>
      <c r="AK112" s="574"/>
      <c r="AL112" s="574"/>
      <c r="AM112" s="574"/>
      <c r="AN112" s="574"/>
      <c r="AO112" s="574"/>
      <c r="AP112" s="574"/>
      <c r="AQ112" s="574"/>
      <c r="AR112" s="574"/>
      <c r="AS112" s="574"/>
      <c r="AT112" s="574"/>
      <c r="AU112" s="574"/>
      <c r="AV112" s="574"/>
      <c r="AW112" s="574"/>
      <c r="AX112" s="574"/>
      <c r="AY112" s="574"/>
      <c r="AZ112" s="575"/>
      <c r="BA112" s="106"/>
      <c r="BB112" s="106"/>
      <c r="BC112" s="13"/>
      <c r="BD112" s="13"/>
      <c r="BE112" s="13"/>
      <c r="BF112" s="13"/>
      <c r="BG112" s="13"/>
      <c r="BH112" s="34"/>
    </row>
    <row r="113" spans="1:62" s="12" customFormat="1" ht="8.1" hidden="1" customHeight="1" x14ac:dyDescent="0.25">
      <c r="A113" s="99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99"/>
      <c r="BB113" s="99"/>
    </row>
    <row r="114" spans="1:62" ht="15" hidden="1" customHeight="1" x14ac:dyDescent="0.25">
      <c r="B114" s="1013" t="s">
        <v>550</v>
      </c>
      <c r="C114" s="1014"/>
      <c r="D114" s="1014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4"/>
      <c r="O114" s="1014"/>
      <c r="P114" s="1014"/>
      <c r="Q114" s="1014"/>
      <c r="R114" s="1014"/>
      <c r="S114" s="1014"/>
      <c r="T114" s="1014"/>
      <c r="U114" s="1014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4"/>
      <c r="AG114" s="1014"/>
      <c r="AH114" s="1014"/>
      <c r="AI114" s="1014"/>
      <c r="AJ114" s="1014"/>
      <c r="AK114" s="1014"/>
      <c r="AL114" s="1014"/>
      <c r="AM114" s="1014"/>
      <c r="AN114" s="1014"/>
      <c r="AO114" s="1014"/>
      <c r="AP114" s="1014"/>
      <c r="AQ114" s="1014"/>
      <c r="AR114" s="1014"/>
      <c r="AS114" s="1014"/>
      <c r="AT114" s="1014"/>
      <c r="AU114" s="1014"/>
      <c r="AV114" s="1014"/>
      <c r="AW114" s="1014"/>
      <c r="AX114" s="1014"/>
      <c r="AY114" s="1014"/>
      <c r="AZ114" s="1014"/>
    </row>
    <row r="115" spans="1:62" s="35" customFormat="1" ht="15" hidden="1" customHeight="1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</row>
    <row r="116" spans="1:62" ht="16.5" hidden="1" customHeight="1" x14ac:dyDescent="0.25">
      <c r="B116" s="429" t="s">
        <v>551</v>
      </c>
      <c r="C116" s="1015"/>
      <c r="D116" s="1015"/>
      <c r="E116" s="1015"/>
      <c r="F116" s="1015"/>
      <c r="G116" s="1015"/>
      <c r="H116" s="1015"/>
      <c r="I116" s="1015"/>
      <c r="J116" s="1015"/>
      <c r="K116" s="1015"/>
      <c r="L116" s="1015"/>
      <c r="M116" s="1015"/>
      <c r="N116" s="1015"/>
      <c r="O116" s="1015"/>
      <c r="P116" s="1015"/>
      <c r="Q116" s="1015"/>
      <c r="R116" s="1015"/>
      <c r="S116" s="1015"/>
      <c r="T116" s="1015"/>
      <c r="U116" s="1015"/>
      <c r="V116" s="1015"/>
      <c r="W116" s="1015"/>
      <c r="X116" s="1015"/>
      <c r="Y116" s="1015"/>
      <c r="Z116" s="1015"/>
      <c r="AA116" s="1015"/>
      <c r="AB116" s="1015"/>
      <c r="AC116" s="1015"/>
      <c r="AD116" s="1015"/>
      <c r="AE116" s="1015"/>
      <c r="AF116" s="1015"/>
      <c r="AG116" s="1015"/>
      <c r="AH116" s="1015"/>
      <c r="AI116" s="1015"/>
      <c r="AJ116" s="1015"/>
      <c r="AK116" s="1015"/>
      <c r="AL116" s="1015"/>
      <c r="AM116" s="1015"/>
      <c r="AN116" s="1015"/>
      <c r="AO116" s="1015"/>
      <c r="AP116" s="1015"/>
      <c r="AQ116" s="1015"/>
      <c r="AR116" s="1015"/>
      <c r="AS116" s="1015"/>
      <c r="AT116" s="1015"/>
      <c r="AU116" s="1015"/>
      <c r="AV116" s="1015"/>
      <c r="AW116" s="1015"/>
      <c r="AX116" s="1015"/>
      <c r="AY116" s="1015"/>
      <c r="AZ116" s="1015"/>
      <c r="BA116" s="1015"/>
      <c r="BB116" s="73"/>
      <c r="BC116" s="73"/>
      <c r="BD116" s="73"/>
      <c r="BE116" s="73"/>
      <c r="BF116" s="73"/>
      <c r="BG116" s="73"/>
      <c r="BH116" s="73"/>
      <c r="BI116" s="73"/>
      <c r="BJ116" s="73"/>
    </row>
    <row r="117" spans="1:62" ht="21" hidden="1" customHeight="1" x14ac:dyDescent="0.2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</row>
    <row r="118" spans="1:62" s="26" customFormat="1" ht="21" hidden="1" customHeight="1" x14ac:dyDescent="0.25">
      <c r="A118" s="99"/>
      <c r="B118" s="401" t="s">
        <v>179</v>
      </c>
      <c r="C118" s="401"/>
      <c r="D118" s="401"/>
      <c r="E118" s="401"/>
      <c r="F118" s="402"/>
      <c r="G118" s="383" t="s">
        <v>180</v>
      </c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5"/>
      <c r="AD118" s="456" t="s">
        <v>181</v>
      </c>
      <c r="AE118" s="456"/>
      <c r="AF118" s="456"/>
      <c r="AG118" s="456"/>
      <c r="AH118" s="385" t="s">
        <v>72</v>
      </c>
      <c r="AI118" s="456"/>
      <c r="AJ118" s="383" t="s">
        <v>182</v>
      </c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99"/>
      <c r="BB118" s="98"/>
    </row>
    <row r="119" spans="1:62" s="26" customFormat="1" ht="21" hidden="1" customHeight="1" x14ac:dyDescent="0.25">
      <c r="A119" s="99"/>
      <c r="B119" s="453"/>
      <c r="C119" s="453"/>
      <c r="D119" s="453"/>
      <c r="E119" s="453"/>
      <c r="F119" s="454"/>
      <c r="G119" s="456" t="s">
        <v>390</v>
      </c>
      <c r="H119" s="456"/>
      <c r="I119" s="456"/>
      <c r="J119" s="456"/>
      <c r="K119" s="456"/>
      <c r="L119" s="456" t="s">
        <v>545</v>
      </c>
      <c r="M119" s="456"/>
      <c r="N119" s="456"/>
      <c r="O119" s="456"/>
      <c r="P119" s="456"/>
      <c r="Q119" s="456"/>
      <c r="R119" s="456" t="s">
        <v>391</v>
      </c>
      <c r="S119" s="456"/>
      <c r="T119" s="456"/>
      <c r="U119" s="456"/>
      <c r="V119" s="456"/>
      <c r="W119" s="456"/>
      <c r="X119" s="400" t="s">
        <v>392</v>
      </c>
      <c r="Y119" s="401"/>
      <c r="Z119" s="401"/>
      <c r="AA119" s="401"/>
      <c r="AB119" s="401"/>
      <c r="AC119" s="402"/>
      <c r="AD119" s="456"/>
      <c r="AE119" s="456"/>
      <c r="AF119" s="456"/>
      <c r="AG119" s="456"/>
      <c r="AH119" s="385"/>
      <c r="AI119" s="456"/>
      <c r="AJ119" s="400" t="s">
        <v>183</v>
      </c>
      <c r="AK119" s="401"/>
      <c r="AL119" s="401"/>
      <c r="AM119" s="402"/>
      <c r="AN119" s="400" t="s">
        <v>184</v>
      </c>
      <c r="AO119" s="401"/>
      <c r="AP119" s="401"/>
      <c r="AQ119" s="402"/>
      <c r="AR119" s="400" t="s">
        <v>185</v>
      </c>
      <c r="AS119" s="401"/>
      <c r="AT119" s="401"/>
      <c r="AU119" s="402"/>
      <c r="AV119" s="400" t="s">
        <v>177</v>
      </c>
      <c r="AW119" s="401"/>
      <c r="AX119" s="401"/>
      <c r="AY119" s="401"/>
      <c r="AZ119" s="401"/>
      <c r="BA119" s="99"/>
      <c r="BB119" s="98"/>
    </row>
    <row r="120" spans="1:62" s="26" customFormat="1" ht="21" hidden="1" customHeight="1" x14ac:dyDescent="0.25">
      <c r="A120" s="99"/>
      <c r="B120" s="404"/>
      <c r="C120" s="404"/>
      <c r="D120" s="404"/>
      <c r="E120" s="404"/>
      <c r="F120" s="40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05"/>
      <c r="Y120" s="404"/>
      <c r="Z120" s="404"/>
      <c r="AA120" s="404"/>
      <c r="AB120" s="404"/>
      <c r="AC120" s="406"/>
      <c r="AD120" s="456"/>
      <c r="AE120" s="456"/>
      <c r="AF120" s="456"/>
      <c r="AG120" s="456"/>
      <c r="AH120" s="385"/>
      <c r="AI120" s="456"/>
      <c r="AJ120" s="405"/>
      <c r="AK120" s="404"/>
      <c r="AL120" s="404"/>
      <c r="AM120" s="406"/>
      <c r="AN120" s="405"/>
      <c r="AO120" s="404"/>
      <c r="AP120" s="404"/>
      <c r="AQ120" s="406"/>
      <c r="AR120" s="405"/>
      <c r="AS120" s="404"/>
      <c r="AT120" s="404"/>
      <c r="AU120" s="406"/>
      <c r="AV120" s="405"/>
      <c r="AW120" s="404"/>
      <c r="AX120" s="404"/>
      <c r="AY120" s="404"/>
      <c r="AZ120" s="404"/>
      <c r="BA120" s="99"/>
      <c r="BB120" s="98"/>
    </row>
    <row r="121" spans="1:62" s="26" customFormat="1" ht="21" hidden="1" customHeight="1" thickBot="1" x14ac:dyDescent="0.3">
      <c r="A121" s="99"/>
      <c r="B121" s="434" t="s">
        <v>168</v>
      </c>
      <c r="C121" s="434"/>
      <c r="D121" s="434"/>
      <c r="E121" s="434"/>
      <c r="F121" s="435"/>
      <c r="G121" s="1007" t="s">
        <v>75</v>
      </c>
      <c r="H121" s="1007"/>
      <c r="I121" s="1007"/>
      <c r="J121" s="1007"/>
      <c r="K121" s="1007"/>
      <c r="L121" s="1007" t="s">
        <v>9</v>
      </c>
      <c r="M121" s="1007"/>
      <c r="N121" s="1007"/>
      <c r="O121" s="1007"/>
      <c r="P121" s="1007"/>
      <c r="Q121" s="1007"/>
      <c r="R121" s="1007" t="s">
        <v>10</v>
      </c>
      <c r="S121" s="1007"/>
      <c r="T121" s="1007"/>
      <c r="U121" s="1007"/>
      <c r="V121" s="1007"/>
      <c r="W121" s="1007"/>
      <c r="X121" s="436" t="s">
        <v>11</v>
      </c>
      <c r="Y121" s="434"/>
      <c r="Z121" s="434"/>
      <c r="AA121" s="434"/>
      <c r="AB121" s="434"/>
      <c r="AC121" s="435"/>
      <c r="AD121" s="436" t="s">
        <v>12</v>
      </c>
      <c r="AE121" s="434"/>
      <c r="AF121" s="434"/>
      <c r="AG121" s="435"/>
      <c r="AH121" s="436" t="s">
        <v>13</v>
      </c>
      <c r="AI121" s="435"/>
      <c r="AJ121" s="436" t="s">
        <v>14</v>
      </c>
      <c r="AK121" s="434"/>
      <c r="AL121" s="434"/>
      <c r="AM121" s="435"/>
      <c r="AN121" s="436" t="s">
        <v>15</v>
      </c>
      <c r="AO121" s="434"/>
      <c r="AP121" s="434"/>
      <c r="AQ121" s="435"/>
      <c r="AR121" s="436" t="s">
        <v>16</v>
      </c>
      <c r="AS121" s="434"/>
      <c r="AT121" s="434"/>
      <c r="AU121" s="435"/>
      <c r="AV121" s="461" t="s">
        <v>17</v>
      </c>
      <c r="AW121" s="462"/>
      <c r="AX121" s="462"/>
      <c r="AY121" s="462"/>
      <c r="AZ121" s="462"/>
      <c r="BA121" s="99"/>
      <c r="BB121" s="98"/>
    </row>
    <row r="122" spans="1:62" s="26" customFormat="1" ht="21" hidden="1" customHeight="1" x14ac:dyDescent="0.25">
      <c r="A122" s="99"/>
      <c r="B122" s="634"/>
      <c r="C122" s="1016"/>
      <c r="D122" s="1016"/>
      <c r="E122" s="1016"/>
      <c r="F122" s="635"/>
      <c r="G122" s="1018"/>
      <c r="H122" s="1016"/>
      <c r="I122" s="1016"/>
      <c r="J122" s="1016"/>
      <c r="K122" s="635"/>
      <c r="L122" s="1018"/>
      <c r="M122" s="1016"/>
      <c r="N122" s="1016"/>
      <c r="O122" s="1016"/>
      <c r="P122" s="1016"/>
      <c r="Q122" s="635"/>
      <c r="R122" s="1018"/>
      <c r="S122" s="1016"/>
      <c r="T122" s="1016"/>
      <c r="U122" s="1016"/>
      <c r="V122" s="1016"/>
      <c r="W122" s="635"/>
      <c r="X122" s="1018"/>
      <c r="Y122" s="1016"/>
      <c r="Z122" s="1016"/>
      <c r="AA122" s="1016"/>
      <c r="AB122" s="1016"/>
      <c r="AC122" s="635"/>
      <c r="AD122" s="1018"/>
      <c r="AE122" s="1016"/>
      <c r="AF122" s="1016"/>
      <c r="AG122" s="635"/>
      <c r="AH122" s="440" t="s">
        <v>277</v>
      </c>
      <c r="AI122" s="441"/>
      <c r="AJ122" s="394"/>
      <c r="AK122" s="395"/>
      <c r="AL122" s="395"/>
      <c r="AM122" s="396"/>
      <c r="AN122" s="394"/>
      <c r="AO122" s="395"/>
      <c r="AP122" s="395"/>
      <c r="AQ122" s="396"/>
      <c r="AR122" s="394"/>
      <c r="AS122" s="395"/>
      <c r="AT122" s="395"/>
      <c r="AU122" s="396"/>
      <c r="AV122" s="394"/>
      <c r="AW122" s="395"/>
      <c r="AX122" s="395"/>
      <c r="AY122" s="395"/>
      <c r="AZ122" s="397"/>
      <c r="BA122" s="98"/>
      <c r="BB122" s="98"/>
    </row>
    <row r="123" spans="1:62" s="26" customFormat="1" ht="21" hidden="1" customHeight="1" x14ac:dyDescent="0.25">
      <c r="A123" s="99"/>
      <c r="B123" s="636"/>
      <c r="C123" s="1017"/>
      <c r="D123" s="1017"/>
      <c r="E123" s="1017"/>
      <c r="F123" s="637"/>
      <c r="G123" s="1019"/>
      <c r="H123" s="1017"/>
      <c r="I123" s="1017"/>
      <c r="J123" s="1017"/>
      <c r="K123" s="637"/>
      <c r="L123" s="1019"/>
      <c r="M123" s="1017"/>
      <c r="N123" s="1017"/>
      <c r="O123" s="1017"/>
      <c r="P123" s="1017"/>
      <c r="Q123" s="637"/>
      <c r="R123" s="1019"/>
      <c r="S123" s="1017"/>
      <c r="T123" s="1017"/>
      <c r="U123" s="1017"/>
      <c r="V123" s="1017"/>
      <c r="W123" s="637"/>
      <c r="X123" s="1019"/>
      <c r="Y123" s="1017"/>
      <c r="Z123" s="1017"/>
      <c r="AA123" s="1017"/>
      <c r="AB123" s="1017"/>
      <c r="AC123" s="637"/>
      <c r="AD123" s="1019"/>
      <c r="AE123" s="1017"/>
      <c r="AF123" s="1017"/>
      <c r="AG123" s="637"/>
      <c r="AH123" s="418" t="s">
        <v>278</v>
      </c>
      <c r="AI123" s="419"/>
      <c r="AJ123" s="383"/>
      <c r="AK123" s="384"/>
      <c r="AL123" s="384"/>
      <c r="AM123" s="385"/>
      <c r="AN123" s="383"/>
      <c r="AO123" s="384"/>
      <c r="AP123" s="384"/>
      <c r="AQ123" s="385"/>
      <c r="AR123" s="383"/>
      <c r="AS123" s="384"/>
      <c r="AT123" s="384"/>
      <c r="AU123" s="385"/>
      <c r="AV123" s="383"/>
      <c r="AW123" s="384"/>
      <c r="AX123" s="384"/>
      <c r="AY123" s="384"/>
      <c r="AZ123" s="386"/>
      <c r="BA123" s="98"/>
      <c r="BB123" s="98"/>
    </row>
    <row r="124" spans="1:62" s="26" customFormat="1" ht="21" hidden="1" customHeight="1" x14ac:dyDescent="0.25">
      <c r="A124" s="99"/>
      <c r="B124" s="1020"/>
      <c r="C124" s="434"/>
      <c r="D124" s="434"/>
      <c r="E124" s="434"/>
      <c r="F124" s="435"/>
      <c r="G124" s="436"/>
      <c r="H124" s="434"/>
      <c r="I124" s="434"/>
      <c r="J124" s="434"/>
      <c r="K124" s="435"/>
      <c r="L124" s="436"/>
      <c r="M124" s="434"/>
      <c r="N124" s="434"/>
      <c r="O124" s="434"/>
      <c r="P124" s="434"/>
      <c r="Q124" s="435"/>
      <c r="R124" s="436"/>
      <c r="S124" s="434"/>
      <c r="T124" s="434"/>
      <c r="U124" s="434"/>
      <c r="V124" s="434"/>
      <c r="W124" s="435"/>
      <c r="X124" s="436"/>
      <c r="Y124" s="434"/>
      <c r="Z124" s="434"/>
      <c r="AA124" s="434"/>
      <c r="AB124" s="434"/>
      <c r="AC124" s="435"/>
      <c r="AD124" s="436"/>
      <c r="AE124" s="434"/>
      <c r="AF124" s="434"/>
      <c r="AG124" s="435"/>
      <c r="AH124" s="418" t="s">
        <v>279</v>
      </c>
      <c r="AI124" s="419"/>
      <c r="AJ124" s="383"/>
      <c r="AK124" s="384"/>
      <c r="AL124" s="384"/>
      <c r="AM124" s="385"/>
      <c r="AN124" s="383"/>
      <c r="AO124" s="384"/>
      <c r="AP124" s="384"/>
      <c r="AQ124" s="385"/>
      <c r="AR124" s="383"/>
      <c r="AS124" s="384"/>
      <c r="AT124" s="384"/>
      <c r="AU124" s="385"/>
      <c r="AV124" s="383"/>
      <c r="AW124" s="384"/>
      <c r="AX124" s="384"/>
      <c r="AY124" s="384"/>
      <c r="AZ124" s="386"/>
      <c r="BA124" s="98"/>
      <c r="BB124" s="98"/>
    </row>
    <row r="125" spans="1:62" s="26" customFormat="1" ht="21" hidden="1" customHeight="1" thickBot="1" x14ac:dyDescent="0.3">
      <c r="A125" s="99"/>
      <c r="B125" s="1021"/>
      <c r="C125" s="1022"/>
      <c r="D125" s="1022"/>
      <c r="E125" s="1022"/>
      <c r="F125" s="1023"/>
      <c r="G125" s="1024"/>
      <c r="H125" s="1022"/>
      <c r="I125" s="1022"/>
      <c r="J125" s="1022"/>
      <c r="K125" s="1023"/>
      <c r="L125" s="1024"/>
      <c r="M125" s="1022"/>
      <c r="N125" s="1022"/>
      <c r="O125" s="1022"/>
      <c r="P125" s="1022"/>
      <c r="Q125" s="1023"/>
      <c r="R125" s="1024"/>
      <c r="S125" s="1022"/>
      <c r="T125" s="1022"/>
      <c r="U125" s="1022"/>
      <c r="V125" s="1022"/>
      <c r="W125" s="1023"/>
      <c r="X125" s="1024"/>
      <c r="Y125" s="1022"/>
      <c r="Z125" s="1022"/>
      <c r="AA125" s="1022"/>
      <c r="AB125" s="1022"/>
      <c r="AC125" s="1023"/>
      <c r="AD125" s="1024"/>
      <c r="AE125" s="1022"/>
      <c r="AF125" s="1022"/>
      <c r="AG125" s="1023"/>
      <c r="AH125" s="449" t="s">
        <v>280</v>
      </c>
      <c r="AI125" s="450"/>
      <c r="AJ125" s="373"/>
      <c r="AK125" s="374"/>
      <c r="AL125" s="374"/>
      <c r="AM125" s="391"/>
      <c r="AN125" s="373"/>
      <c r="AO125" s="374"/>
      <c r="AP125" s="374"/>
      <c r="AQ125" s="391"/>
      <c r="AR125" s="373"/>
      <c r="AS125" s="374"/>
      <c r="AT125" s="374"/>
      <c r="AU125" s="391"/>
      <c r="AV125" s="373"/>
      <c r="AW125" s="374"/>
      <c r="AX125" s="374"/>
      <c r="AY125" s="374"/>
      <c r="AZ125" s="375"/>
      <c r="BA125" s="98"/>
      <c r="BB125" s="98"/>
    </row>
    <row r="126" spans="1:62" s="29" customFormat="1" ht="21" hidden="1" customHeight="1" x14ac:dyDescent="0.25">
      <c r="A126" s="99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99"/>
      <c r="BB126" s="99"/>
    </row>
    <row r="127" spans="1:62" s="60" customFormat="1" ht="21" hidden="1" customHeight="1" x14ac:dyDescent="0.25">
      <c r="A127" s="125"/>
      <c r="B127" s="1025" t="s">
        <v>393</v>
      </c>
      <c r="C127" s="1025"/>
      <c r="D127" s="1025"/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25"/>
      <c r="R127" s="1025"/>
      <c r="S127" s="1025"/>
      <c r="T127" s="1025"/>
      <c r="U127" s="1025"/>
      <c r="V127" s="1025"/>
      <c r="W127" s="1025"/>
      <c r="X127" s="1025"/>
      <c r="Y127" s="1025"/>
      <c r="Z127" s="1025"/>
      <c r="AA127" s="1025"/>
      <c r="AB127" s="1025"/>
      <c r="AC127" s="1025"/>
      <c r="AD127" s="1025"/>
      <c r="AE127" s="1025"/>
      <c r="AF127" s="1025"/>
      <c r="AG127" s="1025"/>
      <c r="AH127" s="1025"/>
      <c r="AI127" s="1025"/>
      <c r="AJ127" s="1025"/>
      <c r="AK127" s="1025"/>
      <c r="AL127" s="1025"/>
      <c r="AM127" s="1025"/>
      <c r="AN127" s="1025"/>
      <c r="AO127" s="1025"/>
      <c r="AP127" s="1025"/>
      <c r="AQ127" s="1025"/>
      <c r="AR127" s="1025"/>
      <c r="AS127" s="1025"/>
      <c r="AT127" s="1025"/>
      <c r="AU127" s="1025"/>
      <c r="AV127" s="1025"/>
      <c r="AW127" s="1025"/>
      <c r="AX127" s="1025"/>
      <c r="AY127" s="1025"/>
      <c r="AZ127" s="1025"/>
      <c r="BA127" s="125"/>
      <c r="BB127" s="125"/>
    </row>
    <row r="128" spans="1:62" s="60" customFormat="1" ht="15" hidden="1" customHeight="1" x14ac:dyDescent="0.25">
      <c r="A128" s="125"/>
      <c r="B128" s="1025" t="s">
        <v>394</v>
      </c>
      <c r="C128" s="1025"/>
      <c r="D128" s="1025"/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5"/>
      <c r="X128" s="1025"/>
      <c r="Y128" s="1025"/>
      <c r="Z128" s="1025"/>
      <c r="AA128" s="1025"/>
      <c r="AB128" s="1025"/>
      <c r="AC128" s="1025"/>
      <c r="AD128" s="1025"/>
      <c r="AE128" s="1025"/>
      <c r="AF128" s="1025"/>
      <c r="AG128" s="1025"/>
      <c r="AH128" s="1025"/>
      <c r="AI128" s="1025"/>
      <c r="AJ128" s="1025"/>
      <c r="AK128" s="1025"/>
      <c r="AL128" s="1025"/>
      <c r="AM128" s="1025"/>
      <c r="AN128" s="1025"/>
      <c r="AO128" s="1025"/>
      <c r="AP128" s="1025"/>
      <c r="AQ128" s="1025"/>
      <c r="AR128" s="1025"/>
      <c r="AS128" s="1025"/>
      <c r="AT128" s="1025"/>
      <c r="AU128" s="1025"/>
      <c r="AV128" s="1025"/>
      <c r="AW128" s="1025"/>
      <c r="AX128" s="1025"/>
      <c r="AY128" s="1025"/>
      <c r="AZ128" s="1025"/>
      <c r="BA128" s="125"/>
      <c r="BB128" s="125"/>
    </row>
    <row r="129" spans="1:60" s="29" customFormat="1" ht="18" customHeight="1" x14ac:dyDescent="0.25">
      <c r="A129" s="9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99"/>
      <c r="BB129" s="99"/>
    </row>
    <row r="130" spans="1:60" s="12" customFormat="1" ht="18" customHeight="1" x14ac:dyDescent="0.25">
      <c r="A130" s="99"/>
      <c r="B130" s="638" t="s">
        <v>571</v>
      </c>
      <c r="C130" s="638"/>
      <c r="D130" s="638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638"/>
      <c r="W130" s="638"/>
      <c r="X130" s="638"/>
      <c r="Y130" s="638"/>
      <c r="Z130" s="638"/>
      <c r="AA130" s="638"/>
      <c r="AB130" s="638"/>
      <c r="AC130" s="638"/>
      <c r="AD130" s="638"/>
      <c r="AE130" s="638"/>
      <c r="AF130" s="638"/>
      <c r="AG130" s="638"/>
      <c r="AH130" s="638"/>
      <c r="AI130" s="638"/>
      <c r="AJ130" s="638"/>
      <c r="AK130" s="638"/>
      <c r="AL130" s="638"/>
      <c r="AM130" s="638"/>
      <c r="AN130" s="638"/>
      <c r="AO130" s="638"/>
      <c r="AP130" s="638"/>
      <c r="AQ130" s="638"/>
      <c r="AR130" s="638"/>
      <c r="AS130" s="638"/>
      <c r="AT130" s="638"/>
      <c r="AU130" s="638"/>
      <c r="AV130" s="638"/>
      <c r="AW130" s="638"/>
      <c r="AX130" s="638"/>
      <c r="AY130" s="638"/>
      <c r="AZ130" s="638"/>
      <c r="BA130" s="99"/>
      <c r="BB130" s="99"/>
    </row>
    <row r="131" spans="1:60" s="34" customFormat="1" ht="8.1" customHeight="1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</row>
    <row r="132" spans="1:60" s="17" customFormat="1" ht="50.1" customHeight="1" x14ac:dyDescent="0.25">
      <c r="A132" s="99"/>
      <c r="B132" s="401" t="s">
        <v>395</v>
      </c>
      <c r="C132" s="401"/>
      <c r="D132" s="401"/>
      <c r="E132" s="401"/>
      <c r="F132" s="401"/>
      <c r="G132" s="401"/>
      <c r="H132" s="402"/>
      <c r="I132" s="1026" t="s">
        <v>281</v>
      </c>
      <c r="J132" s="1027"/>
      <c r="K132" s="1026" t="s">
        <v>282</v>
      </c>
      <c r="L132" s="1027"/>
      <c r="M132" s="1026" t="s">
        <v>112</v>
      </c>
      <c r="N132" s="1030"/>
      <c r="O132" s="952" t="s">
        <v>4</v>
      </c>
      <c r="P132" s="952"/>
      <c r="Q132" s="383" t="s">
        <v>283</v>
      </c>
      <c r="R132" s="384"/>
      <c r="S132" s="384"/>
      <c r="T132" s="384"/>
      <c r="U132" s="384"/>
      <c r="V132" s="384"/>
      <c r="W132" s="384"/>
      <c r="X132" s="384"/>
      <c r="Y132" s="385"/>
      <c r="Z132" s="383" t="s">
        <v>381</v>
      </c>
      <c r="AA132" s="384"/>
      <c r="AB132" s="384"/>
      <c r="AC132" s="384"/>
      <c r="AD132" s="384"/>
      <c r="AE132" s="384"/>
      <c r="AF132" s="384"/>
      <c r="AG132" s="384"/>
      <c r="AH132" s="385"/>
      <c r="AI132" s="383" t="s">
        <v>396</v>
      </c>
      <c r="AJ132" s="384"/>
      <c r="AK132" s="384"/>
      <c r="AL132" s="384"/>
      <c r="AM132" s="384"/>
      <c r="AN132" s="384"/>
      <c r="AO132" s="384"/>
      <c r="AP132" s="384"/>
      <c r="AQ132" s="385"/>
      <c r="AR132" s="383" t="s">
        <v>380</v>
      </c>
      <c r="AS132" s="384"/>
      <c r="AT132" s="384"/>
      <c r="AU132" s="384"/>
      <c r="AV132" s="384"/>
      <c r="AW132" s="384"/>
      <c r="AX132" s="384"/>
      <c r="AY132" s="384"/>
      <c r="AZ132" s="384"/>
      <c r="BA132" s="106"/>
      <c r="BB132" s="106"/>
      <c r="BC132" s="13"/>
      <c r="BD132" s="13"/>
      <c r="BE132" s="13"/>
      <c r="BF132" s="13"/>
      <c r="BG132" s="31"/>
      <c r="BH132" s="31"/>
    </row>
    <row r="133" spans="1:60" s="17" customFormat="1" ht="120" customHeight="1" x14ac:dyDescent="0.25">
      <c r="A133" s="99"/>
      <c r="B133" s="404"/>
      <c r="C133" s="404"/>
      <c r="D133" s="404"/>
      <c r="E133" s="404"/>
      <c r="F133" s="404"/>
      <c r="G133" s="404"/>
      <c r="H133" s="406"/>
      <c r="I133" s="1028"/>
      <c r="J133" s="1029"/>
      <c r="K133" s="1028"/>
      <c r="L133" s="1029"/>
      <c r="M133" s="1028"/>
      <c r="N133" s="1031"/>
      <c r="O133" s="952"/>
      <c r="P133" s="952"/>
      <c r="Q133" s="594" t="s">
        <v>821</v>
      </c>
      <c r="R133" s="595"/>
      <c r="S133" s="596"/>
      <c r="T133" s="594" t="s">
        <v>822</v>
      </c>
      <c r="U133" s="595"/>
      <c r="V133" s="596"/>
      <c r="W133" s="594" t="s">
        <v>823</v>
      </c>
      <c r="X133" s="595"/>
      <c r="Y133" s="596"/>
      <c r="Z133" s="594" t="str">
        <f>Q133</f>
        <v>на  2024 год
(на текущий финансовый год)</v>
      </c>
      <c r="AA133" s="595"/>
      <c r="AB133" s="596"/>
      <c r="AC133" s="594" t="str">
        <f>T133</f>
        <v>на  2025 год
(на первый год планового периода)</v>
      </c>
      <c r="AD133" s="595"/>
      <c r="AE133" s="596"/>
      <c r="AF133" s="594" t="str">
        <f>W133</f>
        <v>на  2026 год
(на второй год планового периода)</v>
      </c>
      <c r="AG133" s="595"/>
      <c r="AH133" s="596"/>
      <c r="AI133" s="594" t="str">
        <f>Z133</f>
        <v>на  2024 год
(на текущий финансовый год)</v>
      </c>
      <c r="AJ133" s="595"/>
      <c r="AK133" s="596"/>
      <c r="AL133" s="594" t="str">
        <f>AC133</f>
        <v>на  2025 год
(на первый год планового периода)</v>
      </c>
      <c r="AM133" s="595"/>
      <c r="AN133" s="596"/>
      <c r="AO133" s="594" t="str">
        <f>AF133</f>
        <v>на  2026 год
(на второй год планового периода)</v>
      </c>
      <c r="AP133" s="595"/>
      <c r="AQ133" s="596"/>
      <c r="AR133" s="594" t="str">
        <f>AI133</f>
        <v>на  2024 год
(на текущий финансовый год)</v>
      </c>
      <c r="AS133" s="595"/>
      <c r="AT133" s="596"/>
      <c r="AU133" s="594" t="str">
        <f>AL133</f>
        <v>на  2025 год
(на первый год планового периода)</v>
      </c>
      <c r="AV133" s="595"/>
      <c r="AW133" s="596"/>
      <c r="AX133" s="594" t="str">
        <f>AO133</f>
        <v>на  2026 год
(на второй год планового периода)</v>
      </c>
      <c r="AY133" s="595"/>
      <c r="AZ133" s="595"/>
      <c r="BA133" s="148"/>
      <c r="BB133" s="148"/>
      <c r="BC133" s="28"/>
      <c r="BD133" s="13"/>
      <c r="BE133" s="13"/>
      <c r="BF133" s="13"/>
      <c r="BG133" s="31"/>
      <c r="BH133" s="31"/>
    </row>
    <row r="134" spans="1:60" s="17" customFormat="1" ht="15.75" thickBot="1" x14ac:dyDescent="0.3">
      <c r="A134" s="99"/>
      <c r="B134" s="399">
        <v>1</v>
      </c>
      <c r="C134" s="599"/>
      <c r="D134" s="599"/>
      <c r="E134" s="599"/>
      <c r="F134" s="599"/>
      <c r="G134" s="599"/>
      <c r="H134" s="599"/>
      <c r="I134" s="398">
        <v>2</v>
      </c>
      <c r="J134" s="399"/>
      <c r="K134" s="398">
        <v>3</v>
      </c>
      <c r="L134" s="399"/>
      <c r="M134" s="398">
        <v>4</v>
      </c>
      <c r="N134" s="399"/>
      <c r="O134" s="589">
        <v>5</v>
      </c>
      <c r="P134" s="399"/>
      <c r="Q134" s="400">
        <v>6</v>
      </c>
      <c r="R134" s="401"/>
      <c r="S134" s="402"/>
      <c r="T134" s="400">
        <v>7</v>
      </c>
      <c r="U134" s="401"/>
      <c r="V134" s="402"/>
      <c r="W134" s="400">
        <v>8</v>
      </c>
      <c r="X134" s="401"/>
      <c r="Y134" s="402"/>
      <c r="Z134" s="400">
        <v>9</v>
      </c>
      <c r="AA134" s="401"/>
      <c r="AB134" s="402"/>
      <c r="AC134" s="400">
        <v>10</v>
      </c>
      <c r="AD134" s="401"/>
      <c r="AE134" s="402"/>
      <c r="AF134" s="400">
        <v>11</v>
      </c>
      <c r="AG134" s="401"/>
      <c r="AH134" s="402"/>
      <c r="AI134" s="400">
        <v>12</v>
      </c>
      <c r="AJ134" s="401"/>
      <c r="AK134" s="402"/>
      <c r="AL134" s="400">
        <v>13</v>
      </c>
      <c r="AM134" s="401"/>
      <c r="AN134" s="402"/>
      <c r="AO134" s="400">
        <v>14</v>
      </c>
      <c r="AP134" s="401"/>
      <c r="AQ134" s="402"/>
      <c r="AR134" s="400">
        <v>15</v>
      </c>
      <c r="AS134" s="401"/>
      <c r="AT134" s="402"/>
      <c r="AU134" s="400">
        <v>16</v>
      </c>
      <c r="AV134" s="401"/>
      <c r="AW134" s="402"/>
      <c r="AX134" s="400">
        <v>17</v>
      </c>
      <c r="AY134" s="401"/>
      <c r="AZ134" s="401"/>
      <c r="BA134" s="100"/>
      <c r="BB134" s="100"/>
      <c r="BC134" s="30"/>
      <c r="BD134" s="30"/>
      <c r="BE134" s="30"/>
      <c r="BF134" s="30"/>
      <c r="BG134" s="31"/>
      <c r="BH134" s="31"/>
    </row>
    <row r="135" spans="1:60" s="17" customFormat="1" x14ac:dyDescent="0.25">
      <c r="A135" s="99"/>
      <c r="B135" s="1264" t="s">
        <v>668</v>
      </c>
      <c r="C135" s="605"/>
      <c r="D135" s="605"/>
      <c r="E135" s="605"/>
      <c r="F135" s="605"/>
      <c r="G135" s="605"/>
      <c r="H135" s="1265"/>
      <c r="I135" s="589"/>
      <c r="J135" s="399"/>
      <c r="K135" s="398"/>
      <c r="L135" s="399"/>
      <c r="M135" s="398">
        <v>221</v>
      </c>
      <c r="N135" s="399"/>
      <c r="O135" s="1266" t="s">
        <v>277</v>
      </c>
      <c r="P135" s="1267"/>
      <c r="Q135" s="986">
        <v>6</v>
      </c>
      <c r="R135" s="987"/>
      <c r="S135" s="988"/>
      <c r="T135" s="986">
        <v>6</v>
      </c>
      <c r="U135" s="987"/>
      <c r="V135" s="988"/>
      <c r="W135" s="986">
        <v>6</v>
      </c>
      <c r="X135" s="987"/>
      <c r="Y135" s="988"/>
      <c r="Z135" s="986">
        <v>500</v>
      </c>
      <c r="AA135" s="987"/>
      <c r="AB135" s="988"/>
      <c r="AC135" s="986">
        <v>500</v>
      </c>
      <c r="AD135" s="987"/>
      <c r="AE135" s="988"/>
      <c r="AF135" s="986">
        <v>500</v>
      </c>
      <c r="AG135" s="987"/>
      <c r="AH135" s="988"/>
      <c r="AI135" s="986">
        <v>2</v>
      </c>
      <c r="AJ135" s="987"/>
      <c r="AK135" s="988"/>
      <c r="AL135" s="986">
        <v>2</v>
      </c>
      <c r="AM135" s="987"/>
      <c r="AN135" s="988"/>
      <c r="AO135" s="986">
        <v>2</v>
      </c>
      <c r="AP135" s="987"/>
      <c r="AQ135" s="988"/>
      <c r="AR135" s="986">
        <f>Q135*Z135*AI135</f>
        <v>6000</v>
      </c>
      <c r="AS135" s="987"/>
      <c r="AT135" s="988"/>
      <c r="AU135" s="986">
        <f>T135*AC135*AL135</f>
        <v>6000</v>
      </c>
      <c r="AV135" s="987"/>
      <c r="AW135" s="988"/>
      <c r="AX135" s="986">
        <f>W135*AF135*AO135</f>
        <v>6000</v>
      </c>
      <c r="AY135" s="987"/>
      <c r="AZ135" s="988"/>
      <c r="BA135" s="100"/>
      <c r="BB135" s="100"/>
      <c r="BC135" s="30"/>
      <c r="BD135" s="30"/>
      <c r="BE135" s="30"/>
      <c r="BF135" s="30"/>
      <c r="BG135" s="31"/>
      <c r="BH135" s="31"/>
    </row>
    <row r="136" spans="1:60" s="17" customFormat="1" x14ac:dyDescent="0.25">
      <c r="A136" s="99"/>
      <c r="B136" s="1268"/>
      <c r="C136" s="590"/>
      <c r="D136" s="590"/>
      <c r="E136" s="590"/>
      <c r="F136" s="590"/>
      <c r="G136" s="590"/>
      <c r="H136" s="1269"/>
      <c r="I136" s="592"/>
      <c r="J136" s="593"/>
      <c r="K136" s="669"/>
      <c r="L136" s="593"/>
      <c r="M136" s="669"/>
      <c r="N136" s="593"/>
      <c r="O136" s="835"/>
      <c r="P136" s="836"/>
      <c r="Q136" s="812"/>
      <c r="R136" s="813"/>
      <c r="S136" s="814"/>
      <c r="T136" s="812"/>
      <c r="U136" s="813"/>
      <c r="V136" s="814"/>
      <c r="W136" s="812"/>
      <c r="X136" s="813"/>
      <c r="Y136" s="814"/>
      <c r="Z136" s="812"/>
      <c r="AA136" s="813"/>
      <c r="AB136" s="814"/>
      <c r="AC136" s="812"/>
      <c r="AD136" s="813"/>
      <c r="AE136" s="814"/>
      <c r="AF136" s="812"/>
      <c r="AG136" s="813"/>
      <c r="AH136" s="814"/>
      <c r="AI136" s="812"/>
      <c r="AJ136" s="813"/>
      <c r="AK136" s="814"/>
      <c r="AL136" s="812"/>
      <c r="AM136" s="813"/>
      <c r="AN136" s="814"/>
      <c r="AO136" s="812"/>
      <c r="AP136" s="813"/>
      <c r="AQ136" s="814"/>
      <c r="AR136" s="812"/>
      <c r="AS136" s="813"/>
      <c r="AT136" s="814"/>
      <c r="AU136" s="812"/>
      <c r="AV136" s="813"/>
      <c r="AW136" s="814"/>
      <c r="AX136" s="812"/>
      <c r="AY136" s="813"/>
      <c r="AZ136" s="814"/>
      <c r="BA136" s="100"/>
      <c r="BB136" s="100"/>
      <c r="BC136" s="30"/>
      <c r="BD136" s="30"/>
      <c r="BE136" s="30"/>
      <c r="BF136" s="30"/>
      <c r="BG136" s="31"/>
      <c r="BH136" s="31"/>
    </row>
    <row r="137" spans="1:60" s="17" customFormat="1" ht="15.75" thickBot="1" x14ac:dyDescent="0.3">
      <c r="A137" s="99"/>
      <c r="B137" s="1270"/>
      <c r="C137" s="1271"/>
      <c r="D137" s="1271"/>
      <c r="E137" s="1271"/>
      <c r="F137" s="1271"/>
      <c r="G137" s="1271"/>
      <c r="H137" s="1272"/>
      <c r="I137" s="1273" t="s">
        <v>169</v>
      </c>
      <c r="J137" s="1273"/>
      <c r="K137" s="1274"/>
      <c r="L137" s="1274"/>
      <c r="M137" s="1274"/>
      <c r="N137" s="1275"/>
      <c r="O137" s="612">
        <v>9001</v>
      </c>
      <c r="P137" s="620"/>
      <c r="Q137" s="989"/>
      <c r="R137" s="990"/>
      <c r="S137" s="991"/>
      <c r="T137" s="989"/>
      <c r="U137" s="990"/>
      <c r="V137" s="991"/>
      <c r="W137" s="989"/>
      <c r="X137" s="990"/>
      <c r="Y137" s="991"/>
      <c r="Z137" s="989"/>
      <c r="AA137" s="990"/>
      <c r="AB137" s="991"/>
      <c r="AC137" s="989"/>
      <c r="AD137" s="990"/>
      <c r="AE137" s="991"/>
      <c r="AF137" s="989"/>
      <c r="AG137" s="990"/>
      <c r="AH137" s="991"/>
      <c r="AI137" s="989"/>
      <c r="AJ137" s="990"/>
      <c r="AK137" s="991"/>
      <c r="AL137" s="989"/>
      <c r="AM137" s="990"/>
      <c r="AN137" s="991"/>
      <c r="AO137" s="989"/>
      <c r="AP137" s="990"/>
      <c r="AQ137" s="991"/>
      <c r="AR137" s="989"/>
      <c r="AS137" s="990"/>
      <c r="AT137" s="991"/>
      <c r="AU137" s="989"/>
      <c r="AV137" s="990"/>
      <c r="AW137" s="991"/>
      <c r="AX137" s="989"/>
      <c r="AY137" s="990"/>
      <c r="AZ137" s="991"/>
      <c r="BA137" s="100"/>
      <c r="BB137" s="100"/>
      <c r="BC137" s="30"/>
      <c r="BD137" s="30"/>
      <c r="BE137" s="30"/>
      <c r="BF137" s="30"/>
      <c r="BG137" s="31"/>
      <c r="BH137" s="31"/>
    </row>
    <row r="138" spans="1:60" s="17" customFormat="1" x14ac:dyDescent="0.25">
      <c r="A138" s="99"/>
      <c r="B138" s="1264" t="s">
        <v>669</v>
      </c>
      <c r="C138" s="605"/>
      <c r="D138" s="605"/>
      <c r="E138" s="605"/>
      <c r="F138" s="605"/>
      <c r="G138" s="605"/>
      <c r="H138" s="605"/>
      <c r="I138" s="1276"/>
      <c r="J138" s="1277"/>
      <c r="K138" s="1276" t="s">
        <v>670</v>
      </c>
      <c r="L138" s="1277"/>
      <c r="M138" s="1276">
        <v>222</v>
      </c>
      <c r="N138" s="1277"/>
      <c r="O138" s="1043" t="s">
        <v>277</v>
      </c>
      <c r="P138" s="1044"/>
      <c r="Q138" s="1046">
        <v>5</v>
      </c>
      <c r="R138" s="1047"/>
      <c r="S138" s="1048"/>
      <c r="T138" s="986">
        <v>5</v>
      </c>
      <c r="U138" s="987"/>
      <c r="V138" s="988"/>
      <c r="W138" s="986">
        <v>5</v>
      </c>
      <c r="X138" s="987"/>
      <c r="Y138" s="988"/>
      <c r="Z138" s="986">
        <v>40000</v>
      </c>
      <c r="AA138" s="987"/>
      <c r="AB138" s="988"/>
      <c r="AC138" s="986">
        <v>40000</v>
      </c>
      <c r="AD138" s="987"/>
      <c r="AE138" s="988"/>
      <c r="AF138" s="986">
        <v>40000</v>
      </c>
      <c r="AG138" s="987"/>
      <c r="AH138" s="988"/>
      <c r="AI138" s="986">
        <v>2</v>
      </c>
      <c r="AJ138" s="987"/>
      <c r="AK138" s="988"/>
      <c r="AL138" s="986">
        <v>2</v>
      </c>
      <c r="AM138" s="987"/>
      <c r="AN138" s="988"/>
      <c r="AO138" s="986">
        <v>2</v>
      </c>
      <c r="AP138" s="987"/>
      <c r="AQ138" s="988"/>
      <c r="AR138" s="986">
        <f>Q138*Z138*AI138</f>
        <v>400000</v>
      </c>
      <c r="AS138" s="987"/>
      <c r="AT138" s="988"/>
      <c r="AU138" s="986">
        <f t="shared" ref="AU138" si="22">T138*AC138*AL138</f>
        <v>400000</v>
      </c>
      <c r="AV138" s="987"/>
      <c r="AW138" s="988"/>
      <c r="AX138" s="986">
        <f t="shared" ref="AX138" si="23">W138*AF138*AO138</f>
        <v>400000</v>
      </c>
      <c r="AY138" s="987"/>
      <c r="AZ138" s="988"/>
      <c r="BA138" s="100"/>
      <c r="BB138" s="100"/>
      <c r="BC138" s="30"/>
      <c r="BD138" s="30"/>
      <c r="BE138" s="30"/>
      <c r="BF138" s="30"/>
      <c r="BG138" s="31"/>
      <c r="BH138" s="31"/>
    </row>
    <row r="139" spans="1:60" s="17" customFormat="1" x14ac:dyDescent="0.25">
      <c r="A139" s="99"/>
      <c r="B139" s="1268"/>
      <c r="C139" s="590"/>
      <c r="D139" s="590"/>
      <c r="E139" s="590"/>
      <c r="F139" s="590"/>
      <c r="G139" s="590"/>
      <c r="H139" s="590"/>
      <c r="I139" s="1278"/>
      <c r="J139" s="1279"/>
      <c r="K139" s="1278"/>
      <c r="L139" s="1279"/>
      <c r="M139" s="1278"/>
      <c r="N139" s="1279"/>
      <c r="O139" s="835"/>
      <c r="P139" s="836"/>
      <c r="Q139" s="812"/>
      <c r="R139" s="813"/>
      <c r="S139" s="814"/>
      <c r="T139" s="812"/>
      <c r="U139" s="813"/>
      <c r="V139" s="814"/>
      <c r="W139" s="812"/>
      <c r="X139" s="813"/>
      <c r="Y139" s="814"/>
      <c r="Z139" s="812"/>
      <c r="AA139" s="813"/>
      <c r="AB139" s="814"/>
      <c r="AC139" s="812"/>
      <c r="AD139" s="813"/>
      <c r="AE139" s="814"/>
      <c r="AF139" s="812"/>
      <c r="AG139" s="813"/>
      <c r="AH139" s="814"/>
      <c r="AI139" s="812"/>
      <c r="AJ139" s="813"/>
      <c r="AK139" s="814"/>
      <c r="AL139" s="812"/>
      <c r="AM139" s="813"/>
      <c r="AN139" s="814"/>
      <c r="AO139" s="812"/>
      <c r="AP139" s="813"/>
      <c r="AQ139" s="814"/>
      <c r="AR139" s="812"/>
      <c r="AS139" s="813"/>
      <c r="AT139" s="814"/>
      <c r="AU139" s="812"/>
      <c r="AV139" s="813"/>
      <c r="AW139" s="814"/>
      <c r="AX139" s="812"/>
      <c r="AY139" s="813"/>
      <c r="AZ139" s="814"/>
      <c r="BA139" s="100"/>
      <c r="BB139" s="100"/>
      <c r="BC139" s="30"/>
      <c r="BD139" s="30"/>
      <c r="BE139" s="30"/>
      <c r="BF139" s="30"/>
      <c r="BG139" s="31"/>
      <c r="BH139" s="31"/>
    </row>
    <row r="140" spans="1:60" s="17" customFormat="1" ht="15.75" thickBot="1" x14ac:dyDescent="0.3">
      <c r="A140" s="99"/>
      <c r="B140" s="1270"/>
      <c r="C140" s="1271"/>
      <c r="D140" s="1271"/>
      <c r="E140" s="1271"/>
      <c r="F140" s="1271"/>
      <c r="G140" s="1271"/>
      <c r="H140" s="1272"/>
      <c r="I140" s="1280" t="s">
        <v>169</v>
      </c>
      <c r="J140" s="1274"/>
      <c r="K140" s="1274"/>
      <c r="L140" s="1274"/>
      <c r="M140" s="1274"/>
      <c r="N140" s="1275"/>
      <c r="O140" s="612">
        <v>9001</v>
      </c>
      <c r="P140" s="620"/>
      <c r="Q140" s="989"/>
      <c r="R140" s="990"/>
      <c r="S140" s="991"/>
      <c r="T140" s="407"/>
      <c r="U140" s="408"/>
      <c r="V140" s="409"/>
      <c r="W140" s="407"/>
      <c r="X140" s="408"/>
      <c r="Y140" s="409"/>
      <c r="Z140" s="407"/>
      <c r="AA140" s="408"/>
      <c r="AB140" s="409"/>
      <c r="AC140" s="407"/>
      <c r="AD140" s="408"/>
      <c r="AE140" s="409"/>
      <c r="AF140" s="407"/>
      <c r="AG140" s="408"/>
      <c r="AH140" s="409"/>
      <c r="AI140" s="407"/>
      <c r="AJ140" s="408"/>
      <c r="AK140" s="409"/>
      <c r="AL140" s="407"/>
      <c r="AM140" s="408"/>
      <c r="AN140" s="409"/>
      <c r="AO140" s="407"/>
      <c r="AP140" s="408"/>
      <c r="AQ140" s="409"/>
      <c r="AR140" s="407"/>
      <c r="AS140" s="408"/>
      <c r="AT140" s="409"/>
      <c r="AU140" s="407"/>
      <c r="AV140" s="408"/>
      <c r="AW140" s="409"/>
      <c r="AX140" s="407"/>
      <c r="AY140" s="408"/>
      <c r="AZ140" s="409"/>
      <c r="BA140" s="100"/>
      <c r="BB140" s="100"/>
      <c r="BC140" s="30"/>
      <c r="BD140" s="30"/>
      <c r="BE140" s="30"/>
      <c r="BF140" s="30"/>
      <c r="BG140" s="31"/>
      <c r="BH140" s="31"/>
    </row>
    <row r="141" spans="1:60" s="17" customFormat="1" ht="18" customHeight="1" thickBot="1" x14ac:dyDescent="0.3">
      <c r="A141" s="99"/>
      <c r="B141" s="1050" t="s">
        <v>587</v>
      </c>
      <c r="C141" s="608"/>
      <c r="D141" s="608"/>
      <c r="E141" s="608"/>
      <c r="F141" s="608"/>
      <c r="G141" s="608"/>
      <c r="H141" s="608"/>
      <c r="I141" s="666" t="s">
        <v>588</v>
      </c>
      <c r="J141" s="668"/>
      <c r="K141" s="666" t="s">
        <v>590</v>
      </c>
      <c r="L141" s="668"/>
      <c r="M141" s="666">
        <v>223</v>
      </c>
      <c r="N141" s="668"/>
      <c r="O141" s="603" t="s">
        <v>277</v>
      </c>
      <c r="P141" s="579"/>
      <c r="Q141" s="813">
        <v>12</v>
      </c>
      <c r="R141" s="813"/>
      <c r="S141" s="814"/>
      <c r="T141" s="410">
        <v>12</v>
      </c>
      <c r="U141" s="411"/>
      <c r="V141" s="412"/>
      <c r="W141" s="410">
        <v>12</v>
      </c>
      <c r="X141" s="411"/>
      <c r="Y141" s="412"/>
      <c r="Z141" s="410">
        <v>4999</v>
      </c>
      <c r="AA141" s="411"/>
      <c r="AB141" s="412"/>
      <c r="AC141" s="410">
        <v>4999</v>
      </c>
      <c r="AD141" s="411"/>
      <c r="AE141" s="412"/>
      <c r="AF141" s="410">
        <v>4999</v>
      </c>
      <c r="AG141" s="411"/>
      <c r="AH141" s="412"/>
      <c r="AI141" s="410">
        <v>0</v>
      </c>
      <c r="AJ141" s="411"/>
      <c r="AK141" s="412"/>
      <c r="AL141" s="410"/>
      <c r="AM141" s="411"/>
      <c r="AN141" s="412"/>
      <c r="AO141" s="410"/>
      <c r="AP141" s="411"/>
      <c r="AQ141" s="412"/>
      <c r="AR141" s="410">
        <f>Q141*Z141*AI141</f>
        <v>0</v>
      </c>
      <c r="AS141" s="411"/>
      <c r="AT141" s="412"/>
      <c r="AU141" s="410">
        <f t="shared" ref="AU141" si="24">T141*AC141*AL141</f>
        <v>0</v>
      </c>
      <c r="AV141" s="411"/>
      <c r="AW141" s="412"/>
      <c r="AX141" s="410">
        <f t="shared" ref="AX141" si="25">W141*AF141*AO141</f>
        <v>0</v>
      </c>
      <c r="AY141" s="411"/>
      <c r="AZ141" s="412"/>
      <c r="BA141" s="100"/>
      <c r="BB141" s="100"/>
      <c r="BC141" s="30"/>
      <c r="BD141" s="30"/>
      <c r="BE141" s="30"/>
      <c r="BF141" s="30"/>
      <c r="BG141" s="31"/>
      <c r="BH141" s="31"/>
    </row>
    <row r="142" spans="1:60" s="17" customFormat="1" ht="18" hidden="1" customHeight="1" thickBot="1" x14ac:dyDescent="0.3">
      <c r="A142" s="99"/>
      <c r="B142" s="1051"/>
      <c r="C142" s="453"/>
      <c r="D142" s="453"/>
      <c r="E142" s="453"/>
      <c r="F142" s="453"/>
      <c r="G142" s="453"/>
      <c r="H142" s="453"/>
      <c r="I142" s="612"/>
      <c r="J142" s="620"/>
      <c r="K142" s="612"/>
      <c r="L142" s="620"/>
      <c r="M142" s="612"/>
      <c r="N142" s="620"/>
      <c r="O142" s="615" t="s">
        <v>278</v>
      </c>
      <c r="P142" s="586"/>
      <c r="Q142" s="408"/>
      <c r="R142" s="408"/>
      <c r="S142" s="409"/>
      <c r="T142" s="407"/>
      <c r="U142" s="408"/>
      <c r="V142" s="409"/>
      <c r="W142" s="407"/>
      <c r="X142" s="408"/>
      <c r="Y142" s="409"/>
      <c r="Z142" s="407"/>
      <c r="AA142" s="408"/>
      <c r="AB142" s="409"/>
      <c r="AC142" s="407"/>
      <c r="AD142" s="408"/>
      <c r="AE142" s="409"/>
      <c r="AF142" s="407"/>
      <c r="AG142" s="408"/>
      <c r="AH142" s="409"/>
      <c r="AI142" s="407"/>
      <c r="AJ142" s="408"/>
      <c r="AK142" s="409"/>
      <c r="AL142" s="407"/>
      <c r="AM142" s="408"/>
      <c r="AN142" s="409"/>
      <c r="AO142" s="407"/>
      <c r="AP142" s="408"/>
      <c r="AQ142" s="409"/>
      <c r="AR142" s="407"/>
      <c r="AS142" s="408"/>
      <c r="AT142" s="409"/>
      <c r="AU142" s="407"/>
      <c r="AV142" s="408"/>
      <c r="AW142" s="409"/>
      <c r="AX142" s="407"/>
      <c r="AY142" s="408"/>
      <c r="AZ142" s="416"/>
      <c r="BA142" s="100"/>
      <c r="BB142" s="100"/>
      <c r="BC142" s="30"/>
      <c r="BD142" s="30"/>
      <c r="BE142" s="30"/>
      <c r="BF142" s="30"/>
      <c r="BG142" s="31"/>
      <c r="BH142" s="31"/>
    </row>
    <row r="143" spans="1:60" s="17" customFormat="1" ht="18" customHeight="1" thickBot="1" x14ac:dyDescent="0.3">
      <c r="A143" s="99"/>
      <c r="B143" s="1281"/>
      <c r="C143" s="404"/>
      <c r="D143" s="404"/>
      <c r="E143" s="404"/>
      <c r="F143" s="404"/>
      <c r="G143" s="404"/>
      <c r="H143" s="404"/>
      <c r="I143" s="1282" t="s">
        <v>169</v>
      </c>
      <c r="J143" s="1283"/>
      <c r="K143" s="1283"/>
      <c r="L143" s="1283"/>
      <c r="M143" s="1283"/>
      <c r="N143" s="1283"/>
      <c r="O143" s="848">
        <v>9001</v>
      </c>
      <c r="P143" s="573"/>
      <c r="Q143" s="989"/>
      <c r="R143" s="990"/>
      <c r="S143" s="991"/>
      <c r="T143" s="989"/>
      <c r="U143" s="990"/>
      <c r="V143" s="991"/>
      <c r="W143" s="989"/>
      <c r="X143" s="990"/>
      <c r="Y143" s="991"/>
      <c r="Z143" s="989"/>
      <c r="AA143" s="990"/>
      <c r="AB143" s="991"/>
      <c r="AC143" s="989"/>
      <c r="AD143" s="990"/>
      <c r="AE143" s="991"/>
      <c r="AF143" s="989"/>
      <c r="AG143" s="990"/>
      <c r="AH143" s="991"/>
      <c r="AI143" s="989"/>
      <c r="AJ143" s="990"/>
      <c r="AK143" s="991"/>
      <c r="AL143" s="989"/>
      <c r="AM143" s="990"/>
      <c r="AN143" s="991"/>
      <c r="AO143" s="989"/>
      <c r="AP143" s="990"/>
      <c r="AQ143" s="991"/>
      <c r="AR143" s="989"/>
      <c r="AS143" s="990"/>
      <c r="AT143" s="991"/>
      <c r="AU143" s="989"/>
      <c r="AV143" s="990"/>
      <c r="AW143" s="991"/>
      <c r="AX143" s="989"/>
      <c r="AY143" s="990"/>
      <c r="AZ143" s="1003"/>
      <c r="BA143" s="100"/>
      <c r="BB143" s="100"/>
      <c r="BC143" s="30"/>
      <c r="BD143" s="30"/>
      <c r="BE143" s="30"/>
      <c r="BF143" s="30"/>
      <c r="BG143" s="31"/>
      <c r="BH143" s="31"/>
    </row>
    <row r="144" spans="1:60" s="17" customFormat="1" ht="18" customHeight="1" x14ac:dyDescent="0.25">
      <c r="A144" s="99"/>
      <c r="B144" s="400" t="s">
        <v>585</v>
      </c>
      <c r="C144" s="401"/>
      <c r="D144" s="401"/>
      <c r="E144" s="401"/>
      <c r="F144" s="401"/>
      <c r="G144" s="401"/>
      <c r="H144" s="402"/>
      <c r="I144" s="992"/>
      <c r="J144" s="993"/>
      <c r="K144" s="992" t="s">
        <v>586</v>
      </c>
      <c r="L144" s="993"/>
      <c r="M144" s="1284">
        <v>223</v>
      </c>
      <c r="N144" s="993"/>
      <c r="O144" s="1043" t="s">
        <v>277</v>
      </c>
      <c r="P144" s="1044"/>
      <c r="Q144" s="1046">
        <v>1</v>
      </c>
      <c r="R144" s="1047"/>
      <c r="S144" s="1048"/>
      <c r="T144" s="1046">
        <v>1</v>
      </c>
      <c r="U144" s="1047"/>
      <c r="V144" s="1048"/>
      <c r="W144" s="1046">
        <v>1</v>
      </c>
      <c r="X144" s="1047"/>
      <c r="Y144" s="1048"/>
      <c r="Z144" s="1046">
        <v>5000</v>
      </c>
      <c r="AA144" s="1047"/>
      <c r="AB144" s="1048"/>
      <c r="AC144" s="1046">
        <v>5000</v>
      </c>
      <c r="AD144" s="1047"/>
      <c r="AE144" s="1048"/>
      <c r="AF144" s="1046">
        <v>5000</v>
      </c>
      <c r="AG144" s="1047"/>
      <c r="AH144" s="1048"/>
      <c r="AI144" s="1046">
        <v>1</v>
      </c>
      <c r="AJ144" s="1047"/>
      <c r="AK144" s="1048"/>
      <c r="AL144" s="1046">
        <v>1</v>
      </c>
      <c r="AM144" s="1047"/>
      <c r="AN144" s="1048"/>
      <c r="AO144" s="1046">
        <v>1</v>
      </c>
      <c r="AP144" s="1047"/>
      <c r="AQ144" s="1048"/>
      <c r="AR144" s="1046">
        <f>Q144*Z144*AI144</f>
        <v>5000</v>
      </c>
      <c r="AS144" s="1047"/>
      <c r="AT144" s="1048"/>
      <c r="AU144" s="1046">
        <f>T144*AC144*AL144</f>
        <v>5000</v>
      </c>
      <c r="AV144" s="1047"/>
      <c r="AW144" s="1048"/>
      <c r="AX144" s="1046">
        <f>W144*AF144*AO144</f>
        <v>5000</v>
      </c>
      <c r="AY144" s="1047"/>
      <c r="AZ144" s="1048"/>
      <c r="BA144" s="100"/>
      <c r="BB144" s="100"/>
      <c r="BC144" s="30"/>
      <c r="BD144" s="30"/>
      <c r="BE144" s="30"/>
      <c r="BF144" s="30"/>
      <c r="BG144" s="31"/>
      <c r="BH144" s="31"/>
    </row>
    <row r="145" spans="1:60" s="17" customFormat="1" ht="18" customHeight="1" thickBot="1" x14ac:dyDescent="0.3">
      <c r="A145" s="99"/>
      <c r="B145" s="455"/>
      <c r="C145" s="453"/>
      <c r="D145" s="453"/>
      <c r="E145" s="453"/>
      <c r="F145" s="453"/>
      <c r="G145" s="453"/>
      <c r="H145" s="454"/>
      <c r="I145" s="994"/>
      <c r="J145" s="995"/>
      <c r="K145" s="994"/>
      <c r="L145" s="995"/>
      <c r="M145" s="1058"/>
      <c r="N145" s="1285"/>
      <c r="O145" s="835"/>
      <c r="P145" s="836"/>
      <c r="Q145" s="812"/>
      <c r="R145" s="813"/>
      <c r="S145" s="814"/>
      <c r="T145" s="812"/>
      <c r="U145" s="813"/>
      <c r="V145" s="814"/>
      <c r="W145" s="812"/>
      <c r="X145" s="813"/>
      <c r="Y145" s="814"/>
      <c r="Z145" s="812"/>
      <c r="AA145" s="813"/>
      <c r="AB145" s="814"/>
      <c r="AC145" s="812"/>
      <c r="AD145" s="813"/>
      <c r="AE145" s="814"/>
      <c r="AF145" s="812"/>
      <c r="AG145" s="813"/>
      <c r="AH145" s="814"/>
      <c r="AI145" s="812"/>
      <c r="AJ145" s="813"/>
      <c r="AK145" s="814"/>
      <c r="AL145" s="812"/>
      <c r="AM145" s="813"/>
      <c r="AN145" s="814"/>
      <c r="AO145" s="812"/>
      <c r="AP145" s="813"/>
      <c r="AQ145" s="814"/>
      <c r="AR145" s="812"/>
      <c r="AS145" s="813"/>
      <c r="AT145" s="814"/>
      <c r="AU145" s="812"/>
      <c r="AV145" s="813"/>
      <c r="AW145" s="814"/>
      <c r="AX145" s="812"/>
      <c r="AY145" s="813"/>
      <c r="AZ145" s="814"/>
      <c r="BA145" s="315"/>
      <c r="BB145" s="100"/>
      <c r="BC145" s="30"/>
      <c r="BD145" s="30"/>
      <c r="BE145" s="30"/>
      <c r="BF145" s="30"/>
      <c r="BG145" s="31"/>
      <c r="BH145" s="31"/>
    </row>
    <row r="146" spans="1:60" s="17" customFormat="1" ht="18" customHeight="1" thickBot="1" x14ac:dyDescent="0.3">
      <c r="A146" s="99"/>
      <c r="B146" s="405"/>
      <c r="C146" s="404"/>
      <c r="D146" s="404"/>
      <c r="E146" s="404"/>
      <c r="F146" s="404"/>
      <c r="G146" s="404"/>
      <c r="H146" s="406"/>
      <c r="I146" s="994" t="s">
        <v>169</v>
      </c>
      <c r="J146" s="1286"/>
      <c r="K146" s="1286"/>
      <c r="L146" s="1286"/>
      <c r="M146" s="1287"/>
      <c r="N146" s="1288"/>
      <c r="O146" s="1045" t="s">
        <v>246</v>
      </c>
      <c r="P146" s="611"/>
      <c r="Q146" s="989"/>
      <c r="R146" s="990"/>
      <c r="S146" s="991"/>
      <c r="T146" s="989"/>
      <c r="U146" s="990"/>
      <c r="V146" s="991"/>
      <c r="W146" s="989"/>
      <c r="X146" s="990"/>
      <c r="Y146" s="991"/>
      <c r="Z146" s="989"/>
      <c r="AA146" s="990"/>
      <c r="AB146" s="991"/>
      <c r="AC146" s="989"/>
      <c r="AD146" s="990"/>
      <c r="AE146" s="991"/>
      <c r="AF146" s="989"/>
      <c r="AG146" s="990"/>
      <c r="AH146" s="991"/>
      <c r="AI146" s="989"/>
      <c r="AJ146" s="990"/>
      <c r="AK146" s="991"/>
      <c r="AL146" s="989"/>
      <c r="AM146" s="990"/>
      <c r="AN146" s="991"/>
      <c r="AO146" s="989"/>
      <c r="AP146" s="990"/>
      <c r="AQ146" s="991"/>
      <c r="AR146" s="989"/>
      <c r="AS146" s="990"/>
      <c r="AT146" s="991"/>
      <c r="AU146" s="989"/>
      <c r="AV146" s="990"/>
      <c r="AW146" s="991"/>
      <c r="AX146" s="989"/>
      <c r="AY146" s="990"/>
      <c r="AZ146" s="991"/>
      <c r="BA146" s="100"/>
      <c r="BB146" s="100"/>
      <c r="BC146" s="30"/>
      <c r="BD146" s="30"/>
      <c r="BE146" s="30"/>
      <c r="BF146" s="30"/>
      <c r="BG146" s="31"/>
      <c r="BH146" s="31"/>
    </row>
    <row r="147" spans="1:60" s="17" customFormat="1" ht="18" hidden="1" customHeight="1" x14ac:dyDescent="0.25">
      <c r="A147" s="99"/>
      <c r="B147" s="400" t="s">
        <v>664</v>
      </c>
      <c r="C147" s="401"/>
      <c r="D147" s="401"/>
      <c r="E147" s="401"/>
      <c r="F147" s="401"/>
      <c r="G147" s="401"/>
      <c r="H147" s="402"/>
      <c r="I147" s="992"/>
      <c r="J147" s="993"/>
      <c r="K147" s="992" t="s">
        <v>591</v>
      </c>
      <c r="L147" s="993"/>
      <c r="M147" s="992">
        <v>223</v>
      </c>
      <c r="N147" s="993"/>
      <c r="O147" s="1043" t="s">
        <v>277</v>
      </c>
      <c r="P147" s="1044"/>
      <c r="Q147" s="1046">
        <v>12</v>
      </c>
      <c r="R147" s="1047"/>
      <c r="S147" s="1048"/>
      <c r="T147" s="986">
        <v>12</v>
      </c>
      <c r="U147" s="987"/>
      <c r="V147" s="988"/>
      <c r="W147" s="986">
        <v>12</v>
      </c>
      <c r="X147" s="987"/>
      <c r="Y147" s="988"/>
      <c r="Z147" s="986">
        <v>3850</v>
      </c>
      <c r="AA147" s="987"/>
      <c r="AB147" s="988"/>
      <c r="AC147" s="986">
        <v>1500</v>
      </c>
      <c r="AD147" s="987"/>
      <c r="AE147" s="988"/>
      <c r="AF147" s="986">
        <v>500</v>
      </c>
      <c r="AG147" s="987"/>
      <c r="AH147" s="988"/>
      <c r="AI147" s="986">
        <v>2</v>
      </c>
      <c r="AJ147" s="987"/>
      <c r="AK147" s="988"/>
      <c r="AL147" s="986">
        <v>1</v>
      </c>
      <c r="AM147" s="987"/>
      <c r="AN147" s="988"/>
      <c r="AO147" s="986">
        <v>1</v>
      </c>
      <c r="AP147" s="987"/>
      <c r="AQ147" s="988"/>
      <c r="AR147" s="986"/>
      <c r="AS147" s="987"/>
      <c r="AT147" s="988"/>
      <c r="AU147" s="986"/>
      <c r="AV147" s="987"/>
      <c r="AW147" s="988"/>
      <c r="AX147" s="986"/>
      <c r="AY147" s="987"/>
      <c r="AZ147" s="988"/>
      <c r="BA147" s="100"/>
      <c r="BB147" s="100"/>
      <c r="BC147" s="30"/>
      <c r="BD147" s="30"/>
      <c r="BE147" s="30"/>
      <c r="BF147" s="30"/>
      <c r="BG147" s="31"/>
      <c r="BH147" s="31"/>
    </row>
    <row r="148" spans="1:60" s="17" customFormat="1" ht="18" hidden="1" customHeight="1" x14ac:dyDescent="0.25">
      <c r="A148" s="99"/>
      <c r="B148" s="455"/>
      <c r="C148" s="453"/>
      <c r="D148" s="453"/>
      <c r="E148" s="453"/>
      <c r="F148" s="453"/>
      <c r="G148" s="453"/>
      <c r="H148" s="454"/>
      <c r="I148" s="994"/>
      <c r="J148" s="995"/>
      <c r="K148" s="994"/>
      <c r="L148" s="995"/>
      <c r="M148" s="994"/>
      <c r="N148" s="995"/>
      <c r="O148" s="835"/>
      <c r="P148" s="836"/>
      <c r="Q148" s="812"/>
      <c r="R148" s="813"/>
      <c r="S148" s="814"/>
      <c r="T148" s="812"/>
      <c r="U148" s="813"/>
      <c r="V148" s="814"/>
      <c r="W148" s="812"/>
      <c r="X148" s="813"/>
      <c r="Y148" s="814"/>
      <c r="Z148" s="812"/>
      <c r="AA148" s="813"/>
      <c r="AB148" s="814"/>
      <c r="AC148" s="812"/>
      <c r="AD148" s="813"/>
      <c r="AE148" s="814"/>
      <c r="AF148" s="812"/>
      <c r="AG148" s="813"/>
      <c r="AH148" s="814"/>
      <c r="AI148" s="812"/>
      <c r="AJ148" s="813"/>
      <c r="AK148" s="814"/>
      <c r="AL148" s="812"/>
      <c r="AM148" s="813"/>
      <c r="AN148" s="814"/>
      <c r="AO148" s="812"/>
      <c r="AP148" s="813"/>
      <c r="AQ148" s="814"/>
      <c r="AR148" s="812"/>
      <c r="AS148" s="813"/>
      <c r="AT148" s="814"/>
      <c r="AU148" s="812"/>
      <c r="AV148" s="813"/>
      <c r="AW148" s="814"/>
      <c r="AX148" s="812"/>
      <c r="AY148" s="813"/>
      <c r="AZ148" s="814"/>
      <c r="BA148" s="100"/>
      <c r="BB148" s="100"/>
      <c r="BC148" s="30"/>
      <c r="BD148" s="30"/>
      <c r="BE148" s="30"/>
      <c r="BF148" s="30"/>
      <c r="BG148" s="31"/>
      <c r="BH148" s="31"/>
    </row>
    <row r="149" spans="1:60" s="17" customFormat="1" ht="18" hidden="1" customHeight="1" thickBot="1" x14ac:dyDescent="0.3">
      <c r="A149" s="99"/>
      <c r="B149" s="405"/>
      <c r="C149" s="404"/>
      <c r="D149" s="404"/>
      <c r="E149" s="404"/>
      <c r="F149" s="404"/>
      <c r="G149" s="404"/>
      <c r="H149" s="406"/>
      <c r="I149" s="1040" t="s">
        <v>169</v>
      </c>
      <c r="J149" s="1041"/>
      <c r="K149" s="1041"/>
      <c r="L149" s="1041"/>
      <c r="M149" s="1041"/>
      <c r="N149" s="1042"/>
      <c r="O149" s="1045" t="s">
        <v>246</v>
      </c>
      <c r="P149" s="611"/>
      <c r="Q149" s="989"/>
      <c r="R149" s="990"/>
      <c r="S149" s="991"/>
      <c r="T149" s="989"/>
      <c r="U149" s="990"/>
      <c r="V149" s="991"/>
      <c r="W149" s="989"/>
      <c r="X149" s="990"/>
      <c r="Y149" s="991"/>
      <c r="Z149" s="989"/>
      <c r="AA149" s="990"/>
      <c r="AB149" s="991"/>
      <c r="AC149" s="989"/>
      <c r="AD149" s="990"/>
      <c r="AE149" s="991"/>
      <c r="AF149" s="989"/>
      <c r="AG149" s="990"/>
      <c r="AH149" s="991"/>
      <c r="AI149" s="989"/>
      <c r="AJ149" s="990"/>
      <c r="AK149" s="991"/>
      <c r="AL149" s="989"/>
      <c r="AM149" s="990"/>
      <c r="AN149" s="991"/>
      <c r="AO149" s="989"/>
      <c r="AP149" s="990"/>
      <c r="AQ149" s="991"/>
      <c r="AR149" s="989"/>
      <c r="AS149" s="990"/>
      <c r="AT149" s="991"/>
      <c r="AU149" s="989"/>
      <c r="AV149" s="990"/>
      <c r="AW149" s="991"/>
      <c r="AX149" s="989"/>
      <c r="AY149" s="990"/>
      <c r="AZ149" s="991"/>
      <c r="BA149" s="100"/>
      <c r="BB149" s="100"/>
      <c r="BC149" s="30"/>
      <c r="BD149" s="30"/>
      <c r="BE149" s="30"/>
      <c r="BF149" s="30"/>
      <c r="BG149" s="31"/>
      <c r="BH149" s="31"/>
    </row>
    <row r="150" spans="1:60" s="17" customFormat="1" ht="18" customHeight="1" thickBot="1" x14ac:dyDescent="0.3">
      <c r="A150" s="99"/>
      <c r="B150" s="1051" t="s">
        <v>667</v>
      </c>
      <c r="C150" s="453"/>
      <c r="D150" s="453"/>
      <c r="E150" s="453"/>
      <c r="F150" s="453"/>
      <c r="G150" s="453"/>
      <c r="H150" s="453"/>
      <c r="I150" s="669" t="s">
        <v>588</v>
      </c>
      <c r="J150" s="593"/>
      <c r="K150" s="669" t="s">
        <v>591</v>
      </c>
      <c r="L150" s="593"/>
      <c r="M150" s="1278">
        <v>223</v>
      </c>
      <c r="N150" s="1279"/>
      <c r="O150" s="603" t="s">
        <v>277</v>
      </c>
      <c r="P150" s="579"/>
      <c r="Q150" s="410">
        <v>2</v>
      </c>
      <c r="R150" s="411"/>
      <c r="S150" s="412"/>
      <c r="T150" s="410">
        <v>2</v>
      </c>
      <c r="U150" s="411"/>
      <c r="V150" s="412"/>
      <c r="W150" s="410">
        <v>2</v>
      </c>
      <c r="X150" s="411"/>
      <c r="Y150" s="412"/>
      <c r="Z150" s="410">
        <v>1500</v>
      </c>
      <c r="AA150" s="411"/>
      <c r="AB150" s="412"/>
      <c r="AC150" s="410">
        <v>1500</v>
      </c>
      <c r="AD150" s="411"/>
      <c r="AE150" s="412"/>
      <c r="AF150" s="410">
        <v>1500</v>
      </c>
      <c r="AG150" s="411"/>
      <c r="AH150" s="412"/>
      <c r="AI150" s="410">
        <v>0</v>
      </c>
      <c r="AJ150" s="411"/>
      <c r="AK150" s="412"/>
      <c r="AL150" s="410"/>
      <c r="AM150" s="411"/>
      <c r="AN150" s="412"/>
      <c r="AO150" s="410"/>
      <c r="AP150" s="411"/>
      <c r="AQ150" s="412"/>
      <c r="AR150" s="410">
        <f>Q150*Z150*AI150</f>
        <v>0</v>
      </c>
      <c r="AS150" s="411"/>
      <c r="AT150" s="412"/>
      <c r="AU150" s="410">
        <f t="shared" ref="AU150" si="26">T150*AC150*AL150</f>
        <v>0</v>
      </c>
      <c r="AV150" s="411"/>
      <c r="AW150" s="412"/>
      <c r="AX150" s="410">
        <f t="shared" ref="AX150" si="27">W150*AF150*AO150</f>
        <v>0</v>
      </c>
      <c r="AY150" s="411"/>
      <c r="AZ150" s="412"/>
      <c r="BA150" s="100"/>
      <c r="BB150" s="100"/>
      <c r="BC150" s="30"/>
      <c r="BD150" s="30"/>
      <c r="BE150" s="30"/>
      <c r="BF150" s="30"/>
      <c r="BG150" s="31"/>
      <c r="BH150" s="31"/>
    </row>
    <row r="151" spans="1:60" s="17" customFormat="1" ht="18" hidden="1" customHeight="1" thickBot="1" x14ac:dyDescent="0.3">
      <c r="A151" s="99"/>
      <c r="B151" s="1051"/>
      <c r="C151" s="453"/>
      <c r="D151" s="453"/>
      <c r="E151" s="453"/>
      <c r="F151" s="453"/>
      <c r="G151" s="453"/>
      <c r="H151" s="453"/>
      <c r="I151" s="612"/>
      <c r="J151" s="620"/>
      <c r="K151" s="612"/>
      <c r="L151" s="620"/>
      <c r="M151" s="612"/>
      <c r="N151" s="620"/>
      <c r="O151" s="615" t="s">
        <v>278</v>
      </c>
      <c r="P151" s="586"/>
      <c r="Q151" s="407"/>
      <c r="R151" s="408"/>
      <c r="S151" s="409"/>
      <c r="T151" s="407"/>
      <c r="U151" s="408"/>
      <c r="V151" s="409"/>
      <c r="W151" s="407"/>
      <c r="X151" s="408"/>
      <c r="Y151" s="409"/>
      <c r="Z151" s="407"/>
      <c r="AA151" s="408"/>
      <c r="AB151" s="409"/>
      <c r="AC151" s="407"/>
      <c r="AD151" s="408"/>
      <c r="AE151" s="409"/>
      <c r="AF151" s="407"/>
      <c r="AG151" s="408"/>
      <c r="AH151" s="409"/>
      <c r="AI151" s="407"/>
      <c r="AJ151" s="408"/>
      <c r="AK151" s="409"/>
      <c r="AL151" s="407"/>
      <c r="AM151" s="408"/>
      <c r="AN151" s="409"/>
      <c r="AO151" s="407"/>
      <c r="AP151" s="408"/>
      <c r="AQ151" s="409"/>
      <c r="AR151" s="407"/>
      <c r="AS151" s="408"/>
      <c r="AT151" s="409"/>
      <c r="AU151" s="407"/>
      <c r="AV151" s="408"/>
      <c r="AW151" s="409"/>
      <c r="AX151" s="407"/>
      <c r="AY151" s="408"/>
      <c r="AZ151" s="416"/>
      <c r="BA151" s="100"/>
      <c r="BB151" s="100"/>
      <c r="BC151" s="30"/>
      <c r="BD151" s="30"/>
      <c r="BE151" s="30"/>
      <c r="BF151" s="30"/>
      <c r="BG151" s="31"/>
      <c r="BH151" s="31"/>
    </row>
    <row r="152" spans="1:60" s="17" customFormat="1" ht="18" customHeight="1" thickBot="1" x14ac:dyDescent="0.3">
      <c r="A152" s="99"/>
      <c r="B152" s="1051"/>
      <c r="C152" s="453"/>
      <c r="D152" s="453"/>
      <c r="E152" s="453"/>
      <c r="F152" s="453"/>
      <c r="G152" s="453"/>
      <c r="H152" s="453"/>
      <c r="I152" s="1289" t="s">
        <v>169</v>
      </c>
      <c r="J152" s="1290"/>
      <c r="K152" s="1290"/>
      <c r="L152" s="1290"/>
      <c r="M152" s="1290"/>
      <c r="N152" s="1290"/>
      <c r="O152" s="848">
        <v>9001</v>
      </c>
      <c r="P152" s="573"/>
      <c r="Q152" s="986"/>
      <c r="R152" s="987"/>
      <c r="S152" s="988"/>
      <c r="T152" s="989"/>
      <c r="U152" s="990"/>
      <c r="V152" s="991"/>
      <c r="W152" s="989"/>
      <c r="X152" s="990"/>
      <c r="Y152" s="991"/>
      <c r="Z152" s="989"/>
      <c r="AA152" s="990"/>
      <c r="AB152" s="991"/>
      <c r="AC152" s="989"/>
      <c r="AD152" s="990"/>
      <c r="AE152" s="991"/>
      <c r="AF152" s="989"/>
      <c r="AG152" s="990"/>
      <c r="AH152" s="991"/>
      <c r="AI152" s="989"/>
      <c r="AJ152" s="990"/>
      <c r="AK152" s="991"/>
      <c r="AL152" s="989"/>
      <c r="AM152" s="990"/>
      <c r="AN152" s="991"/>
      <c r="AO152" s="989"/>
      <c r="AP152" s="990"/>
      <c r="AQ152" s="991"/>
      <c r="AR152" s="989"/>
      <c r="AS152" s="990"/>
      <c r="AT152" s="991"/>
      <c r="AU152" s="989"/>
      <c r="AV152" s="990"/>
      <c r="AW152" s="991"/>
      <c r="AX152" s="989"/>
      <c r="AY152" s="990"/>
      <c r="AZ152" s="1003"/>
      <c r="BA152" s="100"/>
      <c r="BB152" s="100"/>
      <c r="BC152" s="30"/>
      <c r="BD152" s="30"/>
      <c r="BE152" s="30"/>
      <c r="BF152" s="30"/>
      <c r="BG152" s="31"/>
      <c r="BH152" s="31"/>
    </row>
    <row r="153" spans="1:60" s="17" customFormat="1" ht="18" customHeight="1" x14ac:dyDescent="0.25">
      <c r="A153" s="99"/>
      <c r="B153" s="1050" t="s">
        <v>686</v>
      </c>
      <c r="C153" s="608"/>
      <c r="D153" s="608"/>
      <c r="E153" s="608"/>
      <c r="F153" s="608"/>
      <c r="G153" s="608"/>
      <c r="H153" s="609"/>
      <c r="I153" s="1055"/>
      <c r="J153" s="1056"/>
      <c r="K153" s="1055"/>
      <c r="L153" s="1059"/>
      <c r="M153" s="1055">
        <v>225</v>
      </c>
      <c r="N153" s="1059"/>
      <c r="O153" s="1061" t="s">
        <v>277</v>
      </c>
      <c r="P153" s="1062"/>
      <c r="Q153" s="986">
        <v>24</v>
      </c>
      <c r="R153" s="987"/>
      <c r="S153" s="988"/>
      <c r="T153" s="986">
        <v>24</v>
      </c>
      <c r="U153" s="987"/>
      <c r="V153" s="988"/>
      <c r="W153" s="986">
        <v>24</v>
      </c>
      <c r="X153" s="987"/>
      <c r="Y153" s="988"/>
      <c r="Z153" s="986">
        <v>9927</v>
      </c>
      <c r="AA153" s="987"/>
      <c r="AB153" s="988"/>
      <c r="AC153" s="986">
        <v>9927</v>
      </c>
      <c r="AD153" s="987"/>
      <c r="AE153" s="988"/>
      <c r="AF153" s="986">
        <v>9927</v>
      </c>
      <c r="AG153" s="987"/>
      <c r="AH153" s="988"/>
      <c r="AI153" s="986">
        <v>2</v>
      </c>
      <c r="AJ153" s="987"/>
      <c r="AK153" s="988"/>
      <c r="AL153" s="986">
        <v>2</v>
      </c>
      <c r="AM153" s="987"/>
      <c r="AN153" s="988"/>
      <c r="AO153" s="986">
        <v>2</v>
      </c>
      <c r="AP153" s="987"/>
      <c r="AQ153" s="988"/>
      <c r="AR153" s="986">
        <f>AJ41</f>
        <v>0</v>
      </c>
      <c r="AS153" s="987"/>
      <c r="AT153" s="988"/>
      <c r="AU153" s="986"/>
      <c r="AV153" s="987"/>
      <c r="AW153" s="988"/>
      <c r="AX153" s="986"/>
      <c r="AY153" s="987"/>
      <c r="AZ153" s="988"/>
      <c r="BA153" s="100"/>
      <c r="BB153" s="100"/>
      <c r="BC153" s="30"/>
      <c r="BD153" s="30"/>
      <c r="BE153" s="30"/>
      <c r="BF153" s="30"/>
      <c r="BG153" s="31"/>
      <c r="BH153" s="31"/>
    </row>
    <row r="154" spans="1:60" s="17" customFormat="1" ht="18" customHeight="1" thickBot="1" x14ac:dyDescent="0.3">
      <c r="A154" s="99"/>
      <c r="B154" s="1051"/>
      <c r="C154" s="453"/>
      <c r="D154" s="453"/>
      <c r="E154" s="453"/>
      <c r="F154" s="453"/>
      <c r="G154" s="453"/>
      <c r="H154" s="1052"/>
      <c r="I154" s="1057"/>
      <c r="J154" s="1058"/>
      <c r="K154" s="1057"/>
      <c r="L154" s="1060"/>
      <c r="M154" s="1057"/>
      <c r="N154" s="1060"/>
      <c r="O154" s="1063"/>
      <c r="P154" s="1044"/>
      <c r="Q154" s="812"/>
      <c r="R154" s="813"/>
      <c r="S154" s="814"/>
      <c r="T154" s="812"/>
      <c r="U154" s="813"/>
      <c r="V154" s="814"/>
      <c r="W154" s="812"/>
      <c r="X154" s="813"/>
      <c r="Y154" s="814"/>
      <c r="Z154" s="812"/>
      <c r="AA154" s="813"/>
      <c r="AB154" s="814"/>
      <c r="AC154" s="812"/>
      <c r="AD154" s="813"/>
      <c r="AE154" s="814"/>
      <c r="AF154" s="812"/>
      <c r="AG154" s="813"/>
      <c r="AH154" s="814"/>
      <c r="AI154" s="812"/>
      <c r="AJ154" s="813"/>
      <c r="AK154" s="814"/>
      <c r="AL154" s="812"/>
      <c r="AM154" s="813"/>
      <c r="AN154" s="814"/>
      <c r="AO154" s="812"/>
      <c r="AP154" s="813"/>
      <c r="AQ154" s="814"/>
      <c r="AR154" s="812"/>
      <c r="AS154" s="813"/>
      <c r="AT154" s="814"/>
      <c r="AU154" s="812"/>
      <c r="AV154" s="813"/>
      <c r="AW154" s="814"/>
      <c r="AX154" s="812"/>
      <c r="AY154" s="813"/>
      <c r="AZ154" s="814"/>
      <c r="BA154" s="100"/>
      <c r="BB154" s="100"/>
      <c r="BC154" s="30"/>
      <c r="BD154" s="30"/>
      <c r="BE154" s="30"/>
      <c r="BF154" s="30"/>
      <c r="BG154" s="31"/>
      <c r="BH154" s="31"/>
    </row>
    <row r="155" spans="1:60" s="17" customFormat="1" ht="18" customHeight="1" thickBot="1" x14ac:dyDescent="0.3">
      <c r="A155" s="99"/>
      <c r="B155" s="1053"/>
      <c r="C155" s="533"/>
      <c r="D155" s="533"/>
      <c r="E155" s="533"/>
      <c r="F155" s="533"/>
      <c r="G155" s="533"/>
      <c r="H155" s="1054"/>
      <c r="I155" s="1055" t="s">
        <v>671</v>
      </c>
      <c r="J155" s="1056"/>
      <c r="K155" s="1064"/>
      <c r="L155" s="1064"/>
      <c r="M155" s="1064"/>
      <c r="N155" s="1065"/>
      <c r="O155" s="1066" t="s">
        <v>246</v>
      </c>
      <c r="P155" s="1067"/>
      <c r="Q155" s="989"/>
      <c r="R155" s="990"/>
      <c r="S155" s="991"/>
      <c r="T155" s="989"/>
      <c r="U155" s="990"/>
      <c r="V155" s="991"/>
      <c r="W155" s="989"/>
      <c r="X155" s="990"/>
      <c r="Y155" s="991"/>
      <c r="Z155" s="989"/>
      <c r="AA155" s="990"/>
      <c r="AB155" s="991"/>
      <c r="AC155" s="989"/>
      <c r="AD155" s="990"/>
      <c r="AE155" s="991"/>
      <c r="AF155" s="989"/>
      <c r="AG155" s="990"/>
      <c r="AH155" s="991"/>
      <c r="AI155" s="989"/>
      <c r="AJ155" s="990"/>
      <c r="AK155" s="991"/>
      <c r="AL155" s="989"/>
      <c r="AM155" s="990"/>
      <c r="AN155" s="991"/>
      <c r="AO155" s="989"/>
      <c r="AP155" s="990"/>
      <c r="AQ155" s="991"/>
      <c r="AR155" s="989"/>
      <c r="AS155" s="990"/>
      <c r="AT155" s="991"/>
      <c r="AU155" s="989"/>
      <c r="AV155" s="990"/>
      <c r="AW155" s="991"/>
      <c r="AX155" s="989"/>
      <c r="AY155" s="990"/>
      <c r="AZ155" s="991"/>
      <c r="BA155" s="100"/>
      <c r="BB155" s="100"/>
      <c r="BC155" s="30"/>
      <c r="BD155" s="30"/>
      <c r="BE155" s="30"/>
      <c r="BF155" s="30"/>
      <c r="BG155" s="31"/>
      <c r="BH155" s="31"/>
    </row>
    <row r="156" spans="1:60" s="17" customFormat="1" ht="18" customHeight="1" x14ac:dyDescent="0.25">
      <c r="A156" s="99"/>
      <c r="B156" s="455" t="s">
        <v>687</v>
      </c>
      <c r="C156" s="453"/>
      <c r="D156" s="453"/>
      <c r="E156" s="453"/>
      <c r="F156" s="453"/>
      <c r="G156" s="453"/>
      <c r="H156" s="454"/>
      <c r="I156" s="992"/>
      <c r="J156" s="993"/>
      <c r="K156" s="992"/>
      <c r="L156" s="993"/>
      <c r="M156" s="992">
        <v>225</v>
      </c>
      <c r="N156" s="993"/>
      <c r="O156" s="1069" t="s">
        <v>277</v>
      </c>
      <c r="P156" s="1062"/>
      <c r="Q156" s="1046">
        <v>1</v>
      </c>
      <c r="R156" s="1047"/>
      <c r="S156" s="1048"/>
      <c r="T156" s="1046">
        <v>1</v>
      </c>
      <c r="U156" s="1047"/>
      <c r="V156" s="1048"/>
      <c r="W156" s="1046">
        <v>1</v>
      </c>
      <c r="X156" s="1047"/>
      <c r="Y156" s="1048"/>
      <c r="Z156" s="1046">
        <v>72496.3</v>
      </c>
      <c r="AA156" s="1047"/>
      <c r="AB156" s="1048"/>
      <c r="AC156" s="1046">
        <v>72496.3</v>
      </c>
      <c r="AD156" s="1047"/>
      <c r="AE156" s="1048"/>
      <c r="AF156" s="1046">
        <v>72496.3</v>
      </c>
      <c r="AG156" s="1047"/>
      <c r="AH156" s="1048"/>
      <c r="AI156" s="1046">
        <v>2</v>
      </c>
      <c r="AJ156" s="1047"/>
      <c r="AK156" s="1048"/>
      <c r="AL156" s="1046">
        <v>2</v>
      </c>
      <c r="AM156" s="1047"/>
      <c r="AN156" s="1048"/>
      <c r="AO156" s="1046">
        <v>2</v>
      </c>
      <c r="AP156" s="1047"/>
      <c r="AQ156" s="1048"/>
      <c r="AR156" s="1046">
        <f>AJ42</f>
        <v>0</v>
      </c>
      <c r="AS156" s="1047"/>
      <c r="AT156" s="1048"/>
      <c r="AU156" s="1046"/>
      <c r="AV156" s="1047"/>
      <c r="AW156" s="1048"/>
      <c r="AX156" s="1046"/>
      <c r="AY156" s="1047"/>
      <c r="AZ156" s="1048"/>
      <c r="BA156" s="315"/>
      <c r="BB156" s="100"/>
      <c r="BC156" s="30"/>
      <c r="BD156" s="30"/>
      <c r="BE156" s="30"/>
      <c r="BF156" s="30"/>
      <c r="BG156" s="31"/>
      <c r="BH156" s="31"/>
    </row>
    <row r="157" spans="1:60" s="17" customFormat="1" ht="18" customHeight="1" x14ac:dyDescent="0.25">
      <c r="A157" s="99"/>
      <c r="B157" s="455"/>
      <c r="C157" s="453"/>
      <c r="D157" s="453"/>
      <c r="E157" s="453"/>
      <c r="F157" s="453"/>
      <c r="G157" s="453"/>
      <c r="H157" s="454"/>
      <c r="I157" s="994"/>
      <c r="J157" s="995"/>
      <c r="K157" s="994"/>
      <c r="L157" s="995"/>
      <c r="M157" s="994"/>
      <c r="N157" s="995"/>
      <c r="O157" s="1043"/>
      <c r="P157" s="1044"/>
      <c r="Q157" s="812"/>
      <c r="R157" s="813"/>
      <c r="S157" s="814"/>
      <c r="T157" s="812"/>
      <c r="U157" s="813"/>
      <c r="V157" s="814"/>
      <c r="W157" s="812"/>
      <c r="X157" s="813"/>
      <c r="Y157" s="814"/>
      <c r="Z157" s="812"/>
      <c r="AA157" s="813"/>
      <c r="AB157" s="814"/>
      <c r="AC157" s="812"/>
      <c r="AD157" s="813"/>
      <c r="AE157" s="814"/>
      <c r="AF157" s="812"/>
      <c r="AG157" s="813"/>
      <c r="AH157" s="814"/>
      <c r="AI157" s="812"/>
      <c r="AJ157" s="813"/>
      <c r="AK157" s="814"/>
      <c r="AL157" s="812"/>
      <c r="AM157" s="813"/>
      <c r="AN157" s="814"/>
      <c r="AO157" s="812"/>
      <c r="AP157" s="813"/>
      <c r="AQ157" s="814"/>
      <c r="AR157" s="812"/>
      <c r="AS157" s="813"/>
      <c r="AT157" s="814"/>
      <c r="AU157" s="812"/>
      <c r="AV157" s="813"/>
      <c r="AW157" s="814"/>
      <c r="AX157" s="812"/>
      <c r="AY157" s="813"/>
      <c r="AZ157" s="814"/>
      <c r="BA157" s="100"/>
      <c r="BB157" s="100"/>
      <c r="BC157" s="30"/>
      <c r="BD157" s="30"/>
      <c r="BE157" s="30"/>
      <c r="BF157" s="30"/>
      <c r="BG157" s="31"/>
      <c r="BH157" s="31"/>
    </row>
    <row r="158" spans="1:60" s="17" customFormat="1" ht="18" customHeight="1" thickBot="1" x14ac:dyDescent="0.3">
      <c r="A158" s="99"/>
      <c r="B158" s="532"/>
      <c r="C158" s="533"/>
      <c r="D158" s="533"/>
      <c r="E158" s="533"/>
      <c r="F158" s="533"/>
      <c r="G158" s="533"/>
      <c r="H158" s="534"/>
      <c r="I158" s="1068" t="s">
        <v>671</v>
      </c>
      <c r="J158" s="1058"/>
      <c r="K158" s="1058"/>
      <c r="L158" s="1058"/>
      <c r="M158" s="1058"/>
      <c r="N158" s="1058"/>
      <c r="O158" s="1045" t="s">
        <v>246</v>
      </c>
      <c r="P158" s="611"/>
      <c r="Q158" s="989"/>
      <c r="R158" s="990"/>
      <c r="S158" s="991"/>
      <c r="T158" s="989"/>
      <c r="U158" s="990"/>
      <c r="V158" s="991"/>
      <c r="W158" s="989"/>
      <c r="X158" s="990"/>
      <c r="Y158" s="991"/>
      <c r="Z158" s="989"/>
      <c r="AA158" s="990"/>
      <c r="AB158" s="991"/>
      <c r="AC158" s="989"/>
      <c r="AD158" s="990"/>
      <c r="AE158" s="991"/>
      <c r="AF158" s="989"/>
      <c r="AG158" s="990"/>
      <c r="AH158" s="991"/>
      <c r="AI158" s="989"/>
      <c r="AJ158" s="990"/>
      <c r="AK158" s="991"/>
      <c r="AL158" s="989"/>
      <c r="AM158" s="990"/>
      <c r="AN158" s="991"/>
      <c r="AO158" s="989"/>
      <c r="AP158" s="990"/>
      <c r="AQ158" s="991"/>
      <c r="AR158" s="989"/>
      <c r="AS158" s="990"/>
      <c r="AT158" s="991"/>
      <c r="AU158" s="989"/>
      <c r="AV158" s="990"/>
      <c r="AW158" s="991"/>
      <c r="AX158" s="989"/>
      <c r="AY158" s="990"/>
      <c r="AZ158" s="991"/>
      <c r="BA158" s="315"/>
      <c r="BB158" s="100"/>
      <c r="BC158" s="30"/>
      <c r="BD158" s="30"/>
      <c r="BE158" s="30"/>
      <c r="BF158" s="30"/>
      <c r="BG158" s="31"/>
      <c r="BH158" s="31"/>
    </row>
    <row r="159" spans="1:60" s="17" customFormat="1" ht="18" customHeight="1" x14ac:dyDescent="0.25">
      <c r="A159" s="99"/>
      <c r="B159" s="1070" t="s">
        <v>688</v>
      </c>
      <c r="C159" s="608"/>
      <c r="D159" s="608"/>
      <c r="E159" s="608"/>
      <c r="F159" s="608"/>
      <c r="G159" s="608"/>
      <c r="H159" s="1071"/>
      <c r="I159" s="1072"/>
      <c r="J159" s="1073"/>
      <c r="K159" s="1072"/>
      <c r="L159" s="1073"/>
      <c r="M159" s="1072">
        <v>225</v>
      </c>
      <c r="N159" s="1073"/>
      <c r="O159" s="1076" t="s">
        <v>277</v>
      </c>
      <c r="P159" s="1077"/>
      <c r="Q159" s="1081">
        <v>6</v>
      </c>
      <c r="R159" s="1049"/>
      <c r="S159" s="1082"/>
      <c r="T159" s="1081">
        <v>6</v>
      </c>
      <c r="U159" s="1049"/>
      <c r="V159" s="1082"/>
      <c r="W159" s="1081">
        <v>6</v>
      </c>
      <c r="X159" s="1049"/>
      <c r="Y159" s="1082"/>
      <c r="Z159" s="1081">
        <v>6930</v>
      </c>
      <c r="AA159" s="1049"/>
      <c r="AB159" s="1082"/>
      <c r="AC159" s="1081">
        <v>6930</v>
      </c>
      <c r="AD159" s="1049"/>
      <c r="AE159" s="1082"/>
      <c r="AF159" s="1081">
        <v>6930</v>
      </c>
      <c r="AG159" s="1049"/>
      <c r="AH159" s="1082"/>
      <c r="AI159" s="1081">
        <v>1</v>
      </c>
      <c r="AJ159" s="1049"/>
      <c r="AK159" s="1082"/>
      <c r="AL159" s="1081">
        <v>1</v>
      </c>
      <c r="AM159" s="1049"/>
      <c r="AN159" s="1082"/>
      <c r="AO159" s="1081">
        <v>1</v>
      </c>
      <c r="AP159" s="1049"/>
      <c r="AQ159" s="1082"/>
      <c r="AR159" s="1081">
        <f>AJ44</f>
        <v>0</v>
      </c>
      <c r="AS159" s="1049"/>
      <c r="AT159" s="1082"/>
      <c r="AU159" s="1081"/>
      <c r="AV159" s="1049"/>
      <c r="AW159" s="1082"/>
      <c r="AX159" s="1081"/>
      <c r="AY159" s="1049"/>
      <c r="AZ159" s="1082"/>
      <c r="BA159" s="100"/>
      <c r="BB159" s="100"/>
      <c r="BC159" s="30"/>
      <c r="BD159" s="30"/>
      <c r="BE159" s="30"/>
      <c r="BF159" s="30"/>
      <c r="BG159" s="31"/>
      <c r="BH159" s="31"/>
    </row>
    <row r="160" spans="1:60" s="17" customFormat="1" ht="18" customHeight="1" x14ac:dyDescent="0.25">
      <c r="A160" s="99"/>
      <c r="B160" s="455"/>
      <c r="C160" s="453"/>
      <c r="D160" s="453"/>
      <c r="E160" s="453"/>
      <c r="F160" s="453"/>
      <c r="G160" s="453"/>
      <c r="H160" s="454"/>
      <c r="I160" s="1074"/>
      <c r="J160" s="1075"/>
      <c r="K160" s="1074"/>
      <c r="L160" s="1075"/>
      <c r="M160" s="1074"/>
      <c r="N160" s="1075"/>
      <c r="O160" s="1078"/>
      <c r="P160" s="1079"/>
      <c r="Q160" s="812"/>
      <c r="R160" s="813"/>
      <c r="S160" s="814"/>
      <c r="T160" s="812"/>
      <c r="U160" s="813"/>
      <c r="V160" s="814"/>
      <c r="W160" s="812"/>
      <c r="X160" s="813"/>
      <c r="Y160" s="814"/>
      <c r="Z160" s="812"/>
      <c r="AA160" s="813"/>
      <c r="AB160" s="814"/>
      <c r="AC160" s="812"/>
      <c r="AD160" s="813"/>
      <c r="AE160" s="814"/>
      <c r="AF160" s="812"/>
      <c r="AG160" s="813"/>
      <c r="AH160" s="814"/>
      <c r="AI160" s="812"/>
      <c r="AJ160" s="813"/>
      <c r="AK160" s="814"/>
      <c r="AL160" s="812"/>
      <c r="AM160" s="813"/>
      <c r="AN160" s="814"/>
      <c r="AO160" s="812"/>
      <c r="AP160" s="813"/>
      <c r="AQ160" s="814"/>
      <c r="AR160" s="812"/>
      <c r="AS160" s="813"/>
      <c r="AT160" s="814"/>
      <c r="AU160" s="812"/>
      <c r="AV160" s="813"/>
      <c r="AW160" s="814"/>
      <c r="AX160" s="812"/>
      <c r="AY160" s="813"/>
      <c r="AZ160" s="814"/>
      <c r="BA160" s="100"/>
      <c r="BB160" s="100"/>
      <c r="BC160" s="30"/>
      <c r="BD160" s="30"/>
      <c r="BE160" s="30"/>
      <c r="BF160" s="30"/>
      <c r="BG160" s="31"/>
      <c r="BH160" s="31"/>
    </row>
    <row r="161" spans="1:60" s="17" customFormat="1" ht="18" customHeight="1" thickBot="1" x14ac:dyDescent="0.3">
      <c r="A161" s="99"/>
      <c r="B161" s="532"/>
      <c r="C161" s="533"/>
      <c r="D161" s="533"/>
      <c r="E161" s="533"/>
      <c r="F161" s="533"/>
      <c r="G161" s="533"/>
      <c r="H161" s="534"/>
      <c r="I161" s="832" t="s">
        <v>671</v>
      </c>
      <c r="J161" s="833"/>
      <c r="K161" s="833"/>
      <c r="L161" s="833"/>
      <c r="M161" s="833"/>
      <c r="N161" s="1080"/>
      <c r="O161" s="1045" t="s">
        <v>246</v>
      </c>
      <c r="P161" s="611"/>
      <c r="Q161" s="989"/>
      <c r="R161" s="990"/>
      <c r="S161" s="991"/>
      <c r="T161" s="989"/>
      <c r="U161" s="990"/>
      <c r="V161" s="991"/>
      <c r="W161" s="989"/>
      <c r="X161" s="990"/>
      <c r="Y161" s="991"/>
      <c r="Z161" s="989"/>
      <c r="AA161" s="990"/>
      <c r="AB161" s="991"/>
      <c r="AC161" s="989"/>
      <c r="AD161" s="990"/>
      <c r="AE161" s="991"/>
      <c r="AF161" s="989"/>
      <c r="AG161" s="990"/>
      <c r="AH161" s="991"/>
      <c r="AI161" s="989"/>
      <c r="AJ161" s="990"/>
      <c r="AK161" s="991"/>
      <c r="AL161" s="989"/>
      <c r="AM161" s="990"/>
      <c r="AN161" s="991"/>
      <c r="AO161" s="989"/>
      <c r="AP161" s="990"/>
      <c r="AQ161" s="991"/>
      <c r="AR161" s="989"/>
      <c r="AS161" s="990"/>
      <c r="AT161" s="991"/>
      <c r="AU161" s="989"/>
      <c r="AV161" s="990"/>
      <c r="AW161" s="991"/>
      <c r="AX161" s="989"/>
      <c r="AY161" s="990"/>
      <c r="AZ161" s="991"/>
      <c r="BA161" s="100"/>
      <c r="BB161" s="100"/>
      <c r="BC161" s="30"/>
      <c r="BD161" s="30"/>
      <c r="BE161" s="30"/>
      <c r="BF161" s="30"/>
      <c r="BG161" s="31"/>
      <c r="BH161" s="31"/>
    </row>
    <row r="162" spans="1:60" s="17" customFormat="1" ht="18" customHeight="1" x14ac:dyDescent="0.25">
      <c r="A162" s="99"/>
      <c r="B162" s="1050" t="s">
        <v>689</v>
      </c>
      <c r="C162" s="608"/>
      <c r="D162" s="608"/>
      <c r="E162" s="608"/>
      <c r="F162" s="608"/>
      <c r="G162" s="608"/>
      <c r="H162" s="608"/>
      <c r="I162" s="1072"/>
      <c r="J162" s="1073"/>
      <c r="K162" s="1072"/>
      <c r="L162" s="1073"/>
      <c r="M162" s="1072">
        <v>225</v>
      </c>
      <c r="N162" s="1073"/>
      <c r="O162" s="1076" t="s">
        <v>277</v>
      </c>
      <c r="P162" s="1077"/>
      <c r="Q162" s="1081">
        <v>5</v>
      </c>
      <c r="R162" s="1049"/>
      <c r="S162" s="1082"/>
      <c r="T162" s="1081">
        <v>5</v>
      </c>
      <c r="U162" s="1049"/>
      <c r="V162" s="1082"/>
      <c r="W162" s="1081">
        <v>5</v>
      </c>
      <c r="X162" s="1049"/>
      <c r="Y162" s="1082"/>
      <c r="Z162" s="1081">
        <v>37487</v>
      </c>
      <c r="AA162" s="1049"/>
      <c r="AB162" s="1082"/>
      <c r="AC162" s="1081">
        <v>37487</v>
      </c>
      <c r="AD162" s="1049"/>
      <c r="AE162" s="1082"/>
      <c r="AF162" s="1081">
        <v>37487</v>
      </c>
      <c r="AG162" s="1049"/>
      <c r="AH162" s="1082"/>
      <c r="AI162" s="1081">
        <v>1</v>
      </c>
      <c r="AJ162" s="1049"/>
      <c r="AK162" s="1082"/>
      <c r="AL162" s="1081">
        <v>1</v>
      </c>
      <c r="AM162" s="1049"/>
      <c r="AN162" s="1082"/>
      <c r="AO162" s="1081">
        <v>1</v>
      </c>
      <c r="AP162" s="1049"/>
      <c r="AQ162" s="1082"/>
      <c r="AR162" s="1081">
        <f>Q162*Z162*AI162</f>
        <v>187435</v>
      </c>
      <c r="AS162" s="1049"/>
      <c r="AT162" s="1082"/>
      <c r="AU162" s="1081">
        <f>T162*AC162*AL162</f>
        <v>187435</v>
      </c>
      <c r="AV162" s="1049"/>
      <c r="AW162" s="1082"/>
      <c r="AX162" s="1081">
        <f t="shared" ref="AX162" si="28">W162*AF162*AO162</f>
        <v>187435</v>
      </c>
      <c r="AY162" s="1049"/>
      <c r="AZ162" s="1082"/>
      <c r="BA162" s="100"/>
      <c r="BB162" s="100"/>
      <c r="BC162" s="30"/>
      <c r="BD162" s="30"/>
      <c r="BE162" s="30"/>
      <c r="BF162" s="30"/>
      <c r="BG162" s="31"/>
      <c r="BH162" s="31"/>
    </row>
    <row r="163" spans="1:60" s="17" customFormat="1" ht="18" customHeight="1" x14ac:dyDescent="0.25">
      <c r="A163" s="99"/>
      <c r="B163" s="1051"/>
      <c r="C163" s="453"/>
      <c r="D163" s="453"/>
      <c r="E163" s="453"/>
      <c r="F163" s="453"/>
      <c r="G163" s="453"/>
      <c r="H163" s="453"/>
      <c r="I163" s="994"/>
      <c r="J163" s="995"/>
      <c r="K163" s="994"/>
      <c r="L163" s="995"/>
      <c r="M163" s="994"/>
      <c r="N163" s="995"/>
      <c r="O163" s="1078"/>
      <c r="P163" s="1079"/>
      <c r="Q163" s="812"/>
      <c r="R163" s="813"/>
      <c r="S163" s="814"/>
      <c r="T163" s="812"/>
      <c r="U163" s="813"/>
      <c r="V163" s="814"/>
      <c r="W163" s="812"/>
      <c r="X163" s="813"/>
      <c r="Y163" s="814"/>
      <c r="Z163" s="812"/>
      <c r="AA163" s="813"/>
      <c r="AB163" s="814"/>
      <c r="AC163" s="812"/>
      <c r="AD163" s="813"/>
      <c r="AE163" s="814"/>
      <c r="AF163" s="812"/>
      <c r="AG163" s="813"/>
      <c r="AH163" s="814"/>
      <c r="AI163" s="812"/>
      <c r="AJ163" s="813"/>
      <c r="AK163" s="814"/>
      <c r="AL163" s="812"/>
      <c r="AM163" s="813"/>
      <c r="AN163" s="814"/>
      <c r="AO163" s="812"/>
      <c r="AP163" s="813"/>
      <c r="AQ163" s="814"/>
      <c r="AR163" s="812"/>
      <c r="AS163" s="813"/>
      <c r="AT163" s="814"/>
      <c r="AU163" s="812"/>
      <c r="AV163" s="813"/>
      <c r="AW163" s="814"/>
      <c r="AX163" s="812"/>
      <c r="AY163" s="813"/>
      <c r="AZ163" s="814"/>
      <c r="BA163" s="100"/>
      <c r="BB163" s="100"/>
      <c r="BC163" s="30"/>
      <c r="BD163" s="30"/>
      <c r="BE163" s="30"/>
      <c r="BF163" s="30"/>
      <c r="BG163" s="31"/>
      <c r="BH163" s="31"/>
    </row>
    <row r="164" spans="1:60" s="17" customFormat="1" ht="18" customHeight="1" thickBot="1" x14ac:dyDescent="0.3">
      <c r="A164" s="99"/>
      <c r="B164" s="1053"/>
      <c r="C164" s="533"/>
      <c r="D164" s="533"/>
      <c r="E164" s="533"/>
      <c r="F164" s="533"/>
      <c r="G164" s="533"/>
      <c r="H164" s="533"/>
      <c r="I164" s="832" t="s">
        <v>671</v>
      </c>
      <c r="J164" s="833"/>
      <c r="K164" s="833"/>
      <c r="L164" s="833"/>
      <c r="M164" s="833"/>
      <c r="N164" s="1080"/>
      <c r="O164" s="1045" t="s">
        <v>246</v>
      </c>
      <c r="P164" s="611"/>
      <c r="Q164" s="989"/>
      <c r="R164" s="990"/>
      <c r="S164" s="991"/>
      <c r="T164" s="989"/>
      <c r="U164" s="990"/>
      <c r="V164" s="991"/>
      <c r="W164" s="989"/>
      <c r="X164" s="990"/>
      <c r="Y164" s="991"/>
      <c r="Z164" s="989"/>
      <c r="AA164" s="990"/>
      <c r="AB164" s="991"/>
      <c r="AC164" s="989"/>
      <c r="AD164" s="990"/>
      <c r="AE164" s="991"/>
      <c r="AF164" s="989"/>
      <c r="AG164" s="990"/>
      <c r="AH164" s="991"/>
      <c r="AI164" s="989"/>
      <c r="AJ164" s="990"/>
      <c r="AK164" s="991"/>
      <c r="AL164" s="989"/>
      <c r="AM164" s="990"/>
      <c r="AN164" s="991"/>
      <c r="AO164" s="989"/>
      <c r="AP164" s="990"/>
      <c r="AQ164" s="991"/>
      <c r="AR164" s="977"/>
      <c r="AS164" s="978"/>
      <c r="AT164" s="979"/>
      <c r="AU164" s="989"/>
      <c r="AV164" s="990"/>
      <c r="AW164" s="991"/>
      <c r="AX164" s="989"/>
      <c r="AY164" s="990"/>
      <c r="AZ164" s="991"/>
      <c r="BA164" s="100"/>
      <c r="BB164" s="100"/>
      <c r="BC164" s="30"/>
      <c r="BD164" s="30"/>
      <c r="BE164" s="30"/>
      <c r="BF164" s="30"/>
      <c r="BG164" s="31"/>
      <c r="BH164" s="31"/>
    </row>
    <row r="165" spans="1:60" s="17" customFormat="1" ht="18" customHeight="1" x14ac:dyDescent="0.25">
      <c r="A165" s="99"/>
      <c r="B165" s="1070" t="s">
        <v>690</v>
      </c>
      <c r="C165" s="608"/>
      <c r="D165" s="608"/>
      <c r="E165" s="608"/>
      <c r="F165" s="608"/>
      <c r="G165" s="608"/>
      <c r="H165" s="1071"/>
      <c r="I165" s="1072"/>
      <c r="J165" s="1073"/>
      <c r="K165" s="1072"/>
      <c r="L165" s="1073"/>
      <c r="M165" s="1072">
        <v>226</v>
      </c>
      <c r="N165" s="1073"/>
      <c r="O165" s="1076" t="s">
        <v>277</v>
      </c>
      <c r="P165" s="1077"/>
      <c r="Q165" s="1081">
        <v>3</v>
      </c>
      <c r="R165" s="1049"/>
      <c r="S165" s="1082"/>
      <c r="T165" s="1081">
        <v>3</v>
      </c>
      <c r="U165" s="1049"/>
      <c r="V165" s="1082"/>
      <c r="W165" s="1081">
        <v>3</v>
      </c>
      <c r="X165" s="1049"/>
      <c r="Y165" s="1082"/>
      <c r="Z165" s="1081">
        <v>70000</v>
      </c>
      <c r="AA165" s="1049"/>
      <c r="AB165" s="1082"/>
      <c r="AC165" s="1081">
        <v>70000</v>
      </c>
      <c r="AD165" s="1049"/>
      <c r="AE165" s="1082"/>
      <c r="AF165" s="1081">
        <v>70000</v>
      </c>
      <c r="AG165" s="1049"/>
      <c r="AH165" s="1082"/>
      <c r="AI165" s="1081">
        <v>1</v>
      </c>
      <c r="AJ165" s="1049"/>
      <c r="AK165" s="1082"/>
      <c r="AL165" s="1081">
        <v>1</v>
      </c>
      <c r="AM165" s="1049"/>
      <c r="AN165" s="1082"/>
      <c r="AO165" s="1081">
        <v>1</v>
      </c>
      <c r="AP165" s="1049"/>
      <c r="AQ165" s="1082"/>
      <c r="AR165" s="1081">
        <v>200000</v>
      </c>
      <c r="AS165" s="1049"/>
      <c r="AT165" s="1082"/>
      <c r="AU165" s="1081">
        <f>AR165</f>
        <v>200000</v>
      </c>
      <c r="AV165" s="1049"/>
      <c r="AW165" s="1082"/>
      <c r="AX165" s="1081">
        <f>AU165</f>
        <v>200000</v>
      </c>
      <c r="AY165" s="1049"/>
      <c r="AZ165" s="1082"/>
      <c r="BA165" s="100"/>
      <c r="BB165" s="100"/>
      <c r="BC165" s="30"/>
      <c r="BD165" s="30"/>
      <c r="BE165" s="30"/>
      <c r="BF165" s="30"/>
      <c r="BG165" s="31"/>
      <c r="BH165" s="31"/>
    </row>
    <row r="166" spans="1:60" s="17" customFormat="1" ht="18" customHeight="1" x14ac:dyDescent="0.25">
      <c r="A166" s="99"/>
      <c r="B166" s="455"/>
      <c r="C166" s="453"/>
      <c r="D166" s="453"/>
      <c r="E166" s="453"/>
      <c r="F166" s="453"/>
      <c r="G166" s="453"/>
      <c r="H166" s="454"/>
      <c r="I166" s="994"/>
      <c r="J166" s="995"/>
      <c r="K166" s="994"/>
      <c r="L166" s="995"/>
      <c r="M166" s="994"/>
      <c r="N166" s="995"/>
      <c r="O166" s="1078"/>
      <c r="P166" s="1079"/>
      <c r="Q166" s="812"/>
      <c r="R166" s="813"/>
      <c r="S166" s="814"/>
      <c r="T166" s="812"/>
      <c r="U166" s="813"/>
      <c r="V166" s="814"/>
      <c r="W166" s="812"/>
      <c r="X166" s="813"/>
      <c r="Y166" s="814"/>
      <c r="Z166" s="812"/>
      <c r="AA166" s="813"/>
      <c r="AB166" s="814"/>
      <c r="AC166" s="812"/>
      <c r="AD166" s="813"/>
      <c r="AE166" s="814"/>
      <c r="AF166" s="812"/>
      <c r="AG166" s="813"/>
      <c r="AH166" s="814"/>
      <c r="AI166" s="812"/>
      <c r="AJ166" s="813"/>
      <c r="AK166" s="814"/>
      <c r="AL166" s="812"/>
      <c r="AM166" s="813"/>
      <c r="AN166" s="814"/>
      <c r="AO166" s="812"/>
      <c r="AP166" s="813"/>
      <c r="AQ166" s="814"/>
      <c r="AR166" s="812"/>
      <c r="AS166" s="813"/>
      <c r="AT166" s="814"/>
      <c r="AU166" s="812"/>
      <c r="AV166" s="813"/>
      <c r="AW166" s="814"/>
      <c r="AX166" s="812"/>
      <c r="AY166" s="813"/>
      <c r="AZ166" s="814"/>
      <c r="BA166" s="100"/>
      <c r="BB166" s="100"/>
      <c r="BC166" s="30"/>
      <c r="BD166" s="30"/>
      <c r="BE166" s="30"/>
      <c r="BF166" s="30"/>
      <c r="BG166" s="31"/>
      <c r="BH166" s="31"/>
    </row>
    <row r="167" spans="1:60" s="17" customFormat="1" ht="18" customHeight="1" thickBot="1" x14ac:dyDescent="0.3">
      <c r="A167" s="99"/>
      <c r="B167" s="532"/>
      <c r="C167" s="533"/>
      <c r="D167" s="533"/>
      <c r="E167" s="533"/>
      <c r="F167" s="533"/>
      <c r="G167" s="533"/>
      <c r="H167" s="534"/>
      <c r="I167" s="1068" t="s">
        <v>671</v>
      </c>
      <c r="J167" s="1058"/>
      <c r="K167" s="1058"/>
      <c r="L167" s="1058"/>
      <c r="M167" s="1058"/>
      <c r="N167" s="1058"/>
      <c r="O167" s="1045" t="s">
        <v>246</v>
      </c>
      <c r="P167" s="611"/>
      <c r="Q167" s="989"/>
      <c r="R167" s="990"/>
      <c r="S167" s="991"/>
      <c r="T167" s="989"/>
      <c r="U167" s="990"/>
      <c r="V167" s="991"/>
      <c r="W167" s="989"/>
      <c r="X167" s="990"/>
      <c r="Y167" s="991"/>
      <c r="Z167" s="989"/>
      <c r="AA167" s="990"/>
      <c r="AB167" s="991"/>
      <c r="AC167" s="989"/>
      <c r="AD167" s="990"/>
      <c r="AE167" s="991"/>
      <c r="AF167" s="989"/>
      <c r="AG167" s="990"/>
      <c r="AH167" s="991"/>
      <c r="AI167" s="989"/>
      <c r="AJ167" s="990"/>
      <c r="AK167" s="991"/>
      <c r="AL167" s="989"/>
      <c r="AM167" s="990"/>
      <c r="AN167" s="991"/>
      <c r="AO167" s="989"/>
      <c r="AP167" s="990"/>
      <c r="AQ167" s="991"/>
      <c r="AR167" s="989"/>
      <c r="AS167" s="990"/>
      <c r="AT167" s="991"/>
      <c r="AU167" s="989"/>
      <c r="AV167" s="990"/>
      <c r="AW167" s="991"/>
      <c r="AX167" s="989"/>
      <c r="AY167" s="990"/>
      <c r="AZ167" s="991"/>
      <c r="BA167" s="100"/>
      <c r="BB167" s="100"/>
      <c r="BC167" s="30"/>
      <c r="BD167" s="30"/>
      <c r="BE167" s="30"/>
      <c r="BF167" s="30"/>
      <c r="BG167" s="31"/>
      <c r="BH167" s="31"/>
    </row>
    <row r="168" spans="1:60" s="17" customFormat="1" ht="18" customHeight="1" x14ac:dyDescent="0.25">
      <c r="A168" s="99"/>
      <c r="B168" s="1070" t="s">
        <v>672</v>
      </c>
      <c r="C168" s="608"/>
      <c r="D168" s="608"/>
      <c r="E168" s="608"/>
      <c r="F168" s="608"/>
      <c r="G168" s="608"/>
      <c r="H168" s="1071"/>
      <c r="I168" s="1072"/>
      <c r="J168" s="1073"/>
      <c r="K168" s="1072"/>
      <c r="L168" s="1073"/>
      <c r="M168" s="1072">
        <v>226</v>
      </c>
      <c r="N168" s="1073"/>
      <c r="O168" s="1076" t="s">
        <v>277</v>
      </c>
      <c r="P168" s="1077"/>
      <c r="Q168" s="1081">
        <v>5</v>
      </c>
      <c r="R168" s="1049"/>
      <c r="S168" s="1082"/>
      <c r="T168" s="1081">
        <v>5</v>
      </c>
      <c r="U168" s="1049"/>
      <c r="V168" s="1082"/>
      <c r="W168" s="1081">
        <v>5</v>
      </c>
      <c r="X168" s="1049"/>
      <c r="Y168" s="1082"/>
      <c r="Z168" s="1081">
        <v>35800</v>
      </c>
      <c r="AA168" s="1049"/>
      <c r="AB168" s="1082"/>
      <c r="AC168" s="1081">
        <v>35800</v>
      </c>
      <c r="AD168" s="1049"/>
      <c r="AE168" s="1082"/>
      <c r="AF168" s="1081">
        <v>35800</v>
      </c>
      <c r="AG168" s="1049"/>
      <c r="AH168" s="1082"/>
      <c r="AI168" s="1081">
        <v>2</v>
      </c>
      <c r="AJ168" s="1049"/>
      <c r="AK168" s="1082"/>
      <c r="AL168" s="1081">
        <v>2</v>
      </c>
      <c r="AM168" s="1049"/>
      <c r="AN168" s="1082"/>
      <c r="AO168" s="1081">
        <v>2</v>
      </c>
      <c r="AP168" s="1049"/>
      <c r="AQ168" s="1082"/>
      <c r="AR168" s="1081">
        <f>AY274</f>
        <v>105000</v>
      </c>
      <c r="AS168" s="1049"/>
      <c r="AT168" s="1082"/>
      <c r="AU168" s="1081">
        <f>AR168</f>
        <v>105000</v>
      </c>
      <c r="AV168" s="1049"/>
      <c r="AW168" s="1082"/>
      <c r="AX168" s="1081">
        <f>AU168</f>
        <v>105000</v>
      </c>
      <c r="AY168" s="1049"/>
      <c r="AZ168" s="1082"/>
      <c r="BA168" s="100"/>
      <c r="BB168" s="100"/>
      <c r="BC168" s="30"/>
      <c r="BD168" s="30"/>
      <c r="BE168" s="30"/>
      <c r="BF168" s="30"/>
      <c r="BG168" s="31"/>
      <c r="BH168" s="31"/>
    </row>
    <row r="169" spans="1:60" s="17" customFormat="1" ht="18" customHeight="1" x14ac:dyDescent="0.25">
      <c r="A169" s="99"/>
      <c r="B169" s="455"/>
      <c r="C169" s="453"/>
      <c r="D169" s="453"/>
      <c r="E169" s="453"/>
      <c r="F169" s="453"/>
      <c r="G169" s="453"/>
      <c r="H169" s="454"/>
      <c r="I169" s="994"/>
      <c r="J169" s="995"/>
      <c r="K169" s="994"/>
      <c r="L169" s="995"/>
      <c r="M169" s="994"/>
      <c r="N169" s="995"/>
      <c r="O169" s="1078"/>
      <c r="P169" s="1079"/>
      <c r="Q169" s="1046"/>
      <c r="R169" s="1047"/>
      <c r="S169" s="1048"/>
      <c r="T169" s="1046"/>
      <c r="U169" s="1047"/>
      <c r="V169" s="1048"/>
      <c r="W169" s="1046"/>
      <c r="X169" s="1047"/>
      <c r="Y169" s="1048"/>
      <c r="Z169" s="1046"/>
      <c r="AA169" s="1047"/>
      <c r="AB169" s="1048"/>
      <c r="AC169" s="1046"/>
      <c r="AD169" s="1047"/>
      <c r="AE169" s="1048"/>
      <c r="AF169" s="1046"/>
      <c r="AG169" s="1047"/>
      <c r="AH169" s="1048"/>
      <c r="AI169" s="1046"/>
      <c r="AJ169" s="1047"/>
      <c r="AK169" s="1048"/>
      <c r="AL169" s="1046"/>
      <c r="AM169" s="1047"/>
      <c r="AN169" s="1048"/>
      <c r="AO169" s="1046"/>
      <c r="AP169" s="1047"/>
      <c r="AQ169" s="1048"/>
      <c r="AR169" s="1046"/>
      <c r="AS169" s="1047"/>
      <c r="AT169" s="1048"/>
      <c r="AU169" s="1046"/>
      <c r="AV169" s="1047"/>
      <c r="AW169" s="1048"/>
      <c r="AX169" s="1046"/>
      <c r="AY169" s="1047"/>
      <c r="AZ169" s="1048"/>
      <c r="BA169" s="100"/>
      <c r="BB169" s="100"/>
      <c r="BC169" s="30"/>
      <c r="BD169" s="30"/>
      <c r="BE169" s="30"/>
      <c r="BF169" s="30"/>
      <c r="BG169" s="31"/>
      <c r="BH169" s="31"/>
    </row>
    <row r="170" spans="1:60" s="17" customFormat="1" ht="18" customHeight="1" thickBot="1" x14ac:dyDescent="0.3">
      <c r="A170" s="99"/>
      <c r="B170" s="532"/>
      <c r="C170" s="533"/>
      <c r="D170" s="533"/>
      <c r="E170" s="533"/>
      <c r="F170" s="533"/>
      <c r="G170" s="533"/>
      <c r="H170" s="534"/>
      <c r="I170" s="832" t="s">
        <v>169</v>
      </c>
      <c r="J170" s="833"/>
      <c r="K170" s="833"/>
      <c r="L170" s="833"/>
      <c r="M170" s="833"/>
      <c r="N170" s="1080"/>
      <c r="O170" s="1045" t="s">
        <v>246</v>
      </c>
      <c r="P170" s="611"/>
      <c r="Q170" s="989"/>
      <c r="R170" s="990"/>
      <c r="S170" s="991"/>
      <c r="T170" s="989"/>
      <c r="U170" s="990"/>
      <c r="V170" s="991"/>
      <c r="W170" s="989"/>
      <c r="X170" s="990"/>
      <c r="Y170" s="991"/>
      <c r="Z170" s="989"/>
      <c r="AA170" s="990"/>
      <c r="AB170" s="991"/>
      <c r="AC170" s="989"/>
      <c r="AD170" s="990"/>
      <c r="AE170" s="991"/>
      <c r="AF170" s="989"/>
      <c r="AG170" s="990"/>
      <c r="AH170" s="991"/>
      <c r="AI170" s="989"/>
      <c r="AJ170" s="990"/>
      <c r="AK170" s="991"/>
      <c r="AL170" s="989"/>
      <c r="AM170" s="990"/>
      <c r="AN170" s="991"/>
      <c r="AO170" s="989"/>
      <c r="AP170" s="990"/>
      <c r="AQ170" s="991"/>
      <c r="AR170" s="989"/>
      <c r="AS170" s="990"/>
      <c r="AT170" s="991"/>
      <c r="AU170" s="989"/>
      <c r="AV170" s="990"/>
      <c r="AW170" s="991"/>
      <c r="AX170" s="989"/>
      <c r="AY170" s="990"/>
      <c r="AZ170" s="991"/>
      <c r="BA170" s="100"/>
      <c r="BB170" s="100"/>
      <c r="BC170" s="30"/>
      <c r="BD170" s="30"/>
      <c r="BE170" s="30"/>
      <c r="BF170" s="30"/>
      <c r="BG170" s="31"/>
      <c r="BH170" s="31"/>
    </row>
    <row r="171" spans="1:60" s="17" customFormat="1" ht="18" customHeight="1" x14ac:dyDescent="0.25">
      <c r="A171" s="99"/>
      <c r="B171" s="1070" t="s">
        <v>691</v>
      </c>
      <c r="C171" s="608"/>
      <c r="D171" s="608"/>
      <c r="E171" s="608"/>
      <c r="F171" s="608"/>
      <c r="G171" s="608"/>
      <c r="H171" s="1071"/>
      <c r="I171" s="1072"/>
      <c r="J171" s="1073"/>
      <c r="K171" s="1072"/>
      <c r="L171" s="1073"/>
      <c r="M171" s="1072">
        <v>226</v>
      </c>
      <c r="N171" s="1073"/>
      <c r="O171" s="1076" t="s">
        <v>277</v>
      </c>
      <c r="P171" s="1077"/>
      <c r="Q171" s="1081">
        <v>5</v>
      </c>
      <c r="R171" s="1049"/>
      <c r="S171" s="1082"/>
      <c r="T171" s="1081">
        <v>5</v>
      </c>
      <c r="U171" s="1049"/>
      <c r="V171" s="1082"/>
      <c r="W171" s="1081">
        <v>5</v>
      </c>
      <c r="X171" s="1049"/>
      <c r="Y171" s="1082"/>
      <c r="Z171" s="1081">
        <v>5000</v>
      </c>
      <c r="AA171" s="1049"/>
      <c r="AB171" s="1082"/>
      <c r="AC171" s="1081">
        <v>5000</v>
      </c>
      <c r="AD171" s="1049"/>
      <c r="AE171" s="1082"/>
      <c r="AF171" s="1081">
        <v>5000</v>
      </c>
      <c r="AG171" s="1049"/>
      <c r="AH171" s="1082"/>
      <c r="AI171" s="1081">
        <v>1</v>
      </c>
      <c r="AJ171" s="1049"/>
      <c r="AK171" s="1082"/>
      <c r="AL171" s="1081">
        <v>1</v>
      </c>
      <c r="AM171" s="1049"/>
      <c r="AN171" s="1082"/>
      <c r="AO171" s="1081">
        <v>1</v>
      </c>
      <c r="AP171" s="1049"/>
      <c r="AQ171" s="1082"/>
      <c r="AR171" s="1081">
        <v>150000</v>
      </c>
      <c r="AS171" s="1049"/>
      <c r="AT171" s="1082"/>
      <c r="AU171" s="1081">
        <f>AR171</f>
        <v>150000</v>
      </c>
      <c r="AV171" s="1049"/>
      <c r="AW171" s="1082"/>
      <c r="AX171" s="1081">
        <f>AU171</f>
        <v>150000</v>
      </c>
      <c r="AY171" s="1049"/>
      <c r="AZ171" s="1082"/>
      <c r="BA171" s="100"/>
      <c r="BB171" s="100"/>
      <c r="BC171" s="30"/>
      <c r="BD171" s="30"/>
      <c r="BE171" s="30"/>
      <c r="BF171" s="30"/>
      <c r="BG171" s="31"/>
      <c r="BH171" s="31"/>
    </row>
    <row r="172" spans="1:60" s="17" customFormat="1" ht="18" customHeight="1" x14ac:dyDescent="0.25">
      <c r="A172" s="99"/>
      <c r="B172" s="455"/>
      <c r="C172" s="453"/>
      <c r="D172" s="453"/>
      <c r="E172" s="453"/>
      <c r="F172" s="453"/>
      <c r="G172" s="453"/>
      <c r="H172" s="454"/>
      <c r="I172" s="994"/>
      <c r="J172" s="995"/>
      <c r="K172" s="994"/>
      <c r="L172" s="995"/>
      <c r="M172" s="994"/>
      <c r="N172" s="995"/>
      <c r="O172" s="1078"/>
      <c r="P172" s="1079"/>
      <c r="Q172" s="1046"/>
      <c r="R172" s="1047"/>
      <c r="S172" s="1048"/>
      <c r="T172" s="1046"/>
      <c r="U172" s="1047"/>
      <c r="V172" s="1048"/>
      <c r="W172" s="1046"/>
      <c r="X172" s="1047"/>
      <c r="Y172" s="1048"/>
      <c r="Z172" s="1046"/>
      <c r="AA172" s="1047"/>
      <c r="AB172" s="1048"/>
      <c r="AC172" s="1046"/>
      <c r="AD172" s="1047"/>
      <c r="AE172" s="1048"/>
      <c r="AF172" s="1046"/>
      <c r="AG172" s="1047"/>
      <c r="AH172" s="1048"/>
      <c r="AI172" s="1046"/>
      <c r="AJ172" s="1047"/>
      <c r="AK172" s="1048"/>
      <c r="AL172" s="1046"/>
      <c r="AM172" s="1047"/>
      <c r="AN172" s="1048"/>
      <c r="AO172" s="1046"/>
      <c r="AP172" s="1047"/>
      <c r="AQ172" s="1048"/>
      <c r="AR172" s="1046"/>
      <c r="AS172" s="1047"/>
      <c r="AT172" s="1048"/>
      <c r="AU172" s="1046"/>
      <c r="AV172" s="1047"/>
      <c r="AW172" s="1048"/>
      <c r="AX172" s="1046"/>
      <c r="AY172" s="1047"/>
      <c r="AZ172" s="1048"/>
      <c r="BA172" s="100"/>
      <c r="BB172" s="100"/>
      <c r="BC172" s="30"/>
      <c r="BD172" s="30"/>
      <c r="BE172" s="30"/>
      <c r="BF172" s="30"/>
      <c r="BG172" s="31"/>
      <c r="BH172" s="31"/>
    </row>
    <row r="173" spans="1:60" s="17" customFormat="1" ht="18" customHeight="1" thickBot="1" x14ac:dyDescent="0.3">
      <c r="A173" s="99"/>
      <c r="B173" s="532"/>
      <c r="C173" s="533"/>
      <c r="D173" s="533"/>
      <c r="E173" s="533"/>
      <c r="F173" s="533"/>
      <c r="G173" s="533"/>
      <c r="H173" s="534"/>
      <c r="I173" s="832" t="s">
        <v>671</v>
      </c>
      <c r="J173" s="833"/>
      <c r="K173" s="833"/>
      <c r="L173" s="833"/>
      <c r="M173" s="833"/>
      <c r="N173" s="1080"/>
      <c r="O173" s="1045" t="s">
        <v>246</v>
      </c>
      <c r="P173" s="611"/>
      <c r="Q173" s="989"/>
      <c r="R173" s="990"/>
      <c r="S173" s="991"/>
      <c r="T173" s="989"/>
      <c r="U173" s="990"/>
      <c r="V173" s="991"/>
      <c r="W173" s="989"/>
      <c r="X173" s="990"/>
      <c r="Y173" s="991"/>
      <c r="Z173" s="989"/>
      <c r="AA173" s="990"/>
      <c r="AB173" s="991"/>
      <c r="AC173" s="989"/>
      <c r="AD173" s="990"/>
      <c r="AE173" s="991"/>
      <c r="AF173" s="989"/>
      <c r="AG173" s="990"/>
      <c r="AH173" s="991"/>
      <c r="AI173" s="989"/>
      <c r="AJ173" s="990"/>
      <c r="AK173" s="991"/>
      <c r="AL173" s="989"/>
      <c r="AM173" s="990"/>
      <c r="AN173" s="991"/>
      <c r="AO173" s="989"/>
      <c r="AP173" s="990"/>
      <c r="AQ173" s="991"/>
      <c r="AR173" s="989"/>
      <c r="AS173" s="990"/>
      <c r="AT173" s="991"/>
      <c r="AU173" s="989"/>
      <c r="AV173" s="990"/>
      <c r="AW173" s="991"/>
      <c r="AX173" s="989"/>
      <c r="AY173" s="990"/>
      <c r="AZ173" s="991"/>
      <c r="BA173" s="100"/>
      <c r="BB173" s="100"/>
      <c r="BC173" s="30"/>
      <c r="BD173" s="30"/>
      <c r="BE173" s="30"/>
      <c r="BF173" s="30"/>
      <c r="BG173" s="31"/>
      <c r="BH173" s="31"/>
    </row>
    <row r="174" spans="1:60" s="17" customFormat="1" ht="18" customHeight="1" x14ac:dyDescent="0.25">
      <c r="A174" s="99"/>
      <c r="B174" s="1070" t="s">
        <v>692</v>
      </c>
      <c r="C174" s="608"/>
      <c r="D174" s="608"/>
      <c r="E174" s="608"/>
      <c r="F174" s="608"/>
      <c r="G174" s="608"/>
      <c r="H174" s="1071"/>
      <c r="I174" s="1072"/>
      <c r="J174" s="1073"/>
      <c r="K174" s="1072"/>
      <c r="L174" s="1073"/>
      <c r="M174" s="1072">
        <v>226</v>
      </c>
      <c r="N174" s="1073"/>
      <c r="O174" s="1076" t="s">
        <v>277</v>
      </c>
      <c r="P174" s="1077"/>
      <c r="Q174" s="1081">
        <v>4</v>
      </c>
      <c r="R174" s="1049"/>
      <c r="S174" s="1082"/>
      <c r="T174" s="1081">
        <v>4</v>
      </c>
      <c r="U174" s="1049"/>
      <c r="V174" s="1082"/>
      <c r="W174" s="1081">
        <v>4</v>
      </c>
      <c r="X174" s="1049"/>
      <c r="Y174" s="1082"/>
      <c r="Z174" s="1081">
        <v>22750</v>
      </c>
      <c r="AA174" s="1049"/>
      <c r="AB174" s="1082"/>
      <c r="AC174" s="1081">
        <v>22750</v>
      </c>
      <c r="AD174" s="1049"/>
      <c r="AE174" s="1082"/>
      <c r="AF174" s="1081">
        <v>22750</v>
      </c>
      <c r="AG174" s="1049"/>
      <c r="AH174" s="1082"/>
      <c r="AI174" s="1081">
        <v>2</v>
      </c>
      <c r="AJ174" s="1049"/>
      <c r="AK174" s="1082"/>
      <c r="AL174" s="1081">
        <v>2</v>
      </c>
      <c r="AM174" s="1049"/>
      <c r="AN174" s="1082"/>
      <c r="AO174" s="1081">
        <v>2</v>
      </c>
      <c r="AP174" s="1049"/>
      <c r="AQ174" s="1082"/>
      <c r="AR174" s="1081">
        <v>0</v>
      </c>
      <c r="AS174" s="1049"/>
      <c r="AT174" s="1082"/>
      <c r="AU174" s="1081">
        <f>AR174</f>
        <v>0</v>
      </c>
      <c r="AV174" s="1049"/>
      <c r="AW174" s="1082"/>
      <c r="AX174" s="1081">
        <v>0</v>
      </c>
      <c r="AY174" s="1049"/>
      <c r="AZ174" s="1082"/>
      <c r="BA174" s="100"/>
      <c r="BB174" s="100"/>
      <c r="BC174" s="30"/>
      <c r="BD174" s="30"/>
      <c r="BE174" s="30"/>
      <c r="BF174" s="30"/>
      <c r="BG174" s="31"/>
      <c r="BH174" s="31"/>
    </row>
    <row r="175" spans="1:60" s="17" customFormat="1" ht="18" customHeight="1" x14ac:dyDescent="0.25">
      <c r="A175" s="99"/>
      <c r="B175" s="455"/>
      <c r="C175" s="453"/>
      <c r="D175" s="453"/>
      <c r="E175" s="453"/>
      <c r="F175" s="453"/>
      <c r="G175" s="453"/>
      <c r="H175" s="454"/>
      <c r="I175" s="994"/>
      <c r="J175" s="995"/>
      <c r="K175" s="994"/>
      <c r="L175" s="995"/>
      <c r="M175" s="994"/>
      <c r="N175" s="995"/>
      <c r="O175" s="1078"/>
      <c r="P175" s="1079"/>
      <c r="Q175" s="812"/>
      <c r="R175" s="813"/>
      <c r="S175" s="814"/>
      <c r="T175" s="812"/>
      <c r="U175" s="813"/>
      <c r="V175" s="814"/>
      <c r="W175" s="812"/>
      <c r="X175" s="813"/>
      <c r="Y175" s="814"/>
      <c r="Z175" s="812"/>
      <c r="AA175" s="813"/>
      <c r="AB175" s="814"/>
      <c r="AC175" s="812"/>
      <c r="AD175" s="813"/>
      <c r="AE175" s="814"/>
      <c r="AF175" s="812"/>
      <c r="AG175" s="813"/>
      <c r="AH175" s="814"/>
      <c r="AI175" s="812"/>
      <c r="AJ175" s="813"/>
      <c r="AK175" s="814"/>
      <c r="AL175" s="812"/>
      <c r="AM175" s="813"/>
      <c r="AN175" s="814"/>
      <c r="AO175" s="812"/>
      <c r="AP175" s="813"/>
      <c r="AQ175" s="814"/>
      <c r="AR175" s="812"/>
      <c r="AS175" s="813"/>
      <c r="AT175" s="814"/>
      <c r="AU175" s="812"/>
      <c r="AV175" s="813"/>
      <c r="AW175" s="814"/>
      <c r="AX175" s="812"/>
      <c r="AY175" s="813"/>
      <c r="AZ175" s="814"/>
      <c r="BA175" s="100"/>
      <c r="BB175" s="100"/>
      <c r="BC175" s="30"/>
      <c r="BD175" s="30"/>
      <c r="BE175" s="30"/>
      <c r="BF175" s="30"/>
      <c r="BG175" s="31"/>
      <c r="BH175" s="31"/>
    </row>
    <row r="176" spans="1:60" s="17" customFormat="1" ht="18" customHeight="1" thickBot="1" x14ac:dyDescent="0.3">
      <c r="A176" s="99"/>
      <c r="B176" s="532"/>
      <c r="C176" s="533"/>
      <c r="D176" s="533"/>
      <c r="E176" s="533"/>
      <c r="F176" s="533"/>
      <c r="G176" s="533"/>
      <c r="H176" s="534"/>
      <c r="I176" s="832" t="s">
        <v>671</v>
      </c>
      <c r="J176" s="833"/>
      <c r="K176" s="833"/>
      <c r="L176" s="833"/>
      <c r="M176" s="833"/>
      <c r="N176" s="1080"/>
      <c r="O176" s="1045" t="s">
        <v>246</v>
      </c>
      <c r="P176" s="611"/>
      <c r="Q176" s="989"/>
      <c r="R176" s="990"/>
      <c r="S176" s="991"/>
      <c r="T176" s="989"/>
      <c r="U176" s="990"/>
      <c r="V176" s="991"/>
      <c r="W176" s="989"/>
      <c r="X176" s="990"/>
      <c r="Y176" s="991"/>
      <c r="Z176" s="989"/>
      <c r="AA176" s="990"/>
      <c r="AB176" s="991"/>
      <c r="AC176" s="989"/>
      <c r="AD176" s="990"/>
      <c r="AE176" s="991"/>
      <c r="AF176" s="989"/>
      <c r="AG176" s="990"/>
      <c r="AH176" s="991"/>
      <c r="AI176" s="989"/>
      <c r="AJ176" s="990"/>
      <c r="AK176" s="991"/>
      <c r="AL176" s="989"/>
      <c r="AM176" s="990"/>
      <c r="AN176" s="991"/>
      <c r="AO176" s="989"/>
      <c r="AP176" s="990"/>
      <c r="AQ176" s="991"/>
      <c r="AR176" s="989"/>
      <c r="AS176" s="990"/>
      <c r="AT176" s="991"/>
      <c r="AU176" s="989"/>
      <c r="AV176" s="990"/>
      <c r="AW176" s="991"/>
      <c r="AX176" s="989"/>
      <c r="AY176" s="990"/>
      <c r="AZ176" s="991"/>
      <c r="BA176" s="100"/>
      <c r="BB176" s="100"/>
      <c r="BC176" s="30"/>
      <c r="BD176" s="30"/>
      <c r="BE176" s="30"/>
      <c r="BF176" s="30"/>
      <c r="BG176" s="31"/>
      <c r="BH176" s="31"/>
    </row>
    <row r="177" spans="1:60" s="17" customFormat="1" ht="18" customHeight="1" x14ac:dyDescent="0.25">
      <c r="A177" s="99"/>
      <c r="B177" s="1070" t="s">
        <v>693</v>
      </c>
      <c r="C177" s="608"/>
      <c r="D177" s="608"/>
      <c r="E177" s="608"/>
      <c r="F177" s="608"/>
      <c r="G177" s="608"/>
      <c r="H177" s="1071"/>
      <c r="I177" s="1072"/>
      <c r="J177" s="1073"/>
      <c r="K177" s="1072"/>
      <c r="L177" s="1073"/>
      <c r="M177" s="1072">
        <v>226</v>
      </c>
      <c r="N177" s="1073"/>
      <c r="O177" s="1076" t="s">
        <v>277</v>
      </c>
      <c r="P177" s="1077"/>
      <c r="Q177" s="1081">
        <v>3</v>
      </c>
      <c r="R177" s="1049"/>
      <c r="S177" s="1082"/>
      <c r="T177" s="1081">
        <v>3</v>
      </c>
      <c r="U177" s="1049"/>
      <c r="V177" s="1082"/>
      <c r="W177" s="1081">
        <v>3</v>
      </c>
      <c r="X177" s="1049"/>
      <c r="Y177" s="1082"/>
      <c r="Z177" s="1081">
        <v>19700</v>
      </c>
      <c r="AA177" s="1049"/>
      <c r="AB177" s="1082"/>
      <c r="AC177" s="1081">
        <v>19700</v>
      </c>
      <c r="AD177" s="1049"/>
      <c r="AE177" s="1082"/>
      <c r="AF177" s="1081">
        <v>19700</v>
      </c>
      <c r="AG177" s="1049"/>
      <c r="AH177" s="1082"/>
      <c r="AI177" s="1081">
        <v>1</v>
      </c>
      <c r="AJ177" s="1049"/>
      <c r="AK177" s="1082"/>
      <c r="AL177" s="1081">
        <v>1</v>
      </c>
      <c r="AM177" s="1049"/>
      <c r="AN177" s="1082"/>
      <c r="AO177" s="1081">
        <v>1</v>
      </c>
      <c r="AP177" s="1049"/>
      <c r="AQ177" s="1082"/>
      <c r="AR177" s="1081">
        <v>50000</v>
      </c>
      <c r="AS177" s="1049"/>
      <c r="AT177" s="1082"/>
      <c r="AU177" s="1081">
        <f>AR177</f>
        <v>50000</v>
      </c>
      <c r="AV177" s="1049"/>
      <c r="AW177" s="1082"/>
      <c r="AX177" s="1081">
        <f>AU177</f>
        <v>50000</v>
      </c>
      <c r="AY177" s="1049"/>
      <c r="AZ177" s="1082"/>
      <c r="BA177" s="100"/>
      <c r="BB177" s="100"/>
      <c r="BC177" s="30"/>
      <c r="BD177" s="30"/>
      <c r="BE177" s="30"/>
      <c r="BF177" s="30"/>
      <c r="BG177" s="31"/>
      <c r="BH177" s="31"/>
    </row>
    <row r="178" spans="1:60" s="17" customFormat="1" ht="18" customHeight="1" x14ac:dyDescent="0.25">
      <c r="A178" s="99"/>
      <c r="B178" s="455"/>
      <c r="C178" s="453"/>
      <c r="D178" s="453"/>
      <c r="E178" s="453"/>
      <c r="F178" s="453"/>
      <c r="G178" s="453"/>
      <c r="H178" s="454"/>
      <c r="I178" s="994"/>
      <c r="J178" s="995"/>
      <c r="K178" s="994"/>
      <c r="L178" s="995"/>
      <c r="M178" s="994"/>
      <c r="N178" s="995"/>
      <c r="O178" s="1078"/>
      <c r="P178" s="1079"/>
      <c r="Q178" s="812"/>
      <c r="R178" s="813"/>
      <c r="S178" s="814"/>
      <c r="T178" s="812"/>
      <c r="U178" s="813"/>
      <c r="V178" s="814"/>
      <c r="W178" s="812"/>
      <c r="X178" s="813"/>
      <c r="Y178" s="814"/>
      <c r="Z178" s="812"/>
      <c r="AA178" s="813"/>
      <c r="AB178" s="814"/>
      <c r="AC178" s="812"/>
      <c r="AD178" s="813"/>
      <c r="AE178" s="814"/>
      <c r="AF178" s="812"/>
      <c r="AG178" s="813"/>
      <c r="AH178" s="814"/>
      <c r="AI178" s="812"/>
      <c r="AJ178" s="813"/>
      <c r="AK178" s="814"/>
      <c r="AL178" s="812"/>
      <c r="AM178" s="813"/>
      <c r="AN178" s="814"/>
      <c r="AO178" s="812"/>
      <c r="AP178" s="813"/>
      <c r="AQ178" s="814"/>
      <c r="AR178" s="812"/>
      <c r="AS178" s="813"/>
      <c r="AT178" s="814"/>
      <c r="AU178" s="812"/>
      <c r="AV178" s="813"/>
      <c r="AW178" s="814"/>
      <c r="AX178" s="812"/>
      <c r="AY178" s="813"/>
      <c r="AZ178" s="814"/>
      <c r="BA178" s="100"/>
      <c r="BB178" s="100"/>
      <c r="BC178" s="30"/>
      <c r="BD178" s="30"/>
      <c r="BE178" s="30"/>
      <c r="BF178" s="30"/>
      <c r="BG178" s="31"/>
      <c r="BH178" s="31"/>
    </row>
    <row r="179" spans="1:60" s="17" customFormat="1" ht="18" customHeight="1" thickBot="1" x14ac:dyDescent="0.3">
      <c r="A179" s="99"/>
      <c r="B179" s="532"/>
      <c r="C179" s="533"/>
      <c r="D179" s="533"/>
      <c r="E179" s="533"/>
      <c r="F179" s="533"/>
      <c r="G179" s="533"/>
      <c r="H179" s="534"/>
      <c r="I179" s="832" t="s">
        <v>671</v>
      </c>
      <c r="J179" s="833"/>
      <c r="K179" s="833"/>
      <c r="L179" s="833"/>
      <c r="M179" s="833"/>
      <c r="N179" s="1080"/>
      <c r="O179" s="1045" t="s">
        <v>246</v>
      </c>
      <c r="P179" s="611"/>
      <c r="Q179" s="989"/>
      <c r="R179" s="990"/>
      <c r="S179" s="991"/>
      <c r="T179" s="989"/>
      <c r="U179" s="990"/>
      <c r="V179" s="991"/>
      <c r="W179" s="989"/>
      <c r="X179" s="990"/>
      <c r="Y179" s="991"/>
      <c r="Z179" s="989"/>
      <c r="AA179" s="990"/>
      <c r="AB179" s="991"/>
      <c r="AC179" s="989"/>
      <c r="AD179" s="990"/>
      <c r="AE179" s="991"/>
      <c r="AF179" s="989"/>
      <c r="AG179" s="990"/>
      <c r="AH179" s="991"/>
      <c r="AI179" s="989"/>
      <c r="AJ179" s="990"/>
      <c r="AK179" s="991"/>
      <c r="AL179" s="989"/>
      <c r="AM179" s="990"/>
      <c r="AN179" s="991"/>
      <c r="AO179" s="989"/>
      <c r="AP179" s="990"/>
      <c r="AQ179" s="991"/>
      <c r="AR179" s="989"/>
      <c r="AS179" s="990"/>
      <c r="AT179" s="991"/>
      <c r="AU179" s="989"/>
      <c r="AV179" s="990"/>
      <c r="AW179" s="991"/>
      <c r="AX179" s="989"/>
      <c r="AY179" s="990"/>
      <c r="AZ179" s="991"/>
      <c r="BA179" s="100"/>
      <c r="BB179" s="100"/>
      <c r="BC179" s="30"/>
      <c r="BD179" s="30"/>
      <c r="BE179" s="30"/>
      <c r="BF179" s="30"/>
      <c r="BG179" s="31"/>
      <c r="BH179" s="31"/>
    </row>
    <row r="180" spans="1:60" s="17" customFormat="1" ht="18" customHeight="1" x14ac:dyDescent="0.25">
      <c r="A180" s="99"/>
      <c r="B180" s="1070" t="s">
        <v>694</v>
      </c>
      <c r="C180" s="608"/>
      <c r="D180" s="608"/>
      <c r="E180" s="608"/>
      <c r="F180" s="608"/>
      <c r="G180" s="608"/>
      <c r="H180" s="1071"/>
      <c r="I180" s="1072"/>
      <c r="J180" s="1073"/>
      <c r="K180" s="1072"/>
      <c r="L180" s="1073"/>
      <c r="M180" s="1072">
        <v>226</v>
      </c>
      <c r="N180" s="1073"/>
      <c r="O180" s="1076" t="s">
        <v>277</v>
      </c>
      <c r="P180" s="1077"/>
      <c r="Q180" s="1081">
        <v>3</v>
      </c>
      <c r="R180" s="1049"/>
      <c r="S180" s="1082"/>
      <c r="T180" s="1081">
        <v>3</v>
      </c>
      <c r="U180" s="1049"/>
      <c r="V180" s="1082"/>
      <c r="W180" s="1081">
        <v>3</v>
      </c>
      <c r="X180" s="1049"/>
      <c r="Y180" s="1082"/>
      <c r="Z180" s="1081">
        <v>28440</v>
      </c>
      <c r="AA180" s="1049"/>
      <c r="AB180" s="1082"/>
      <c r="AC180" s="1081">
        <v>28440</v>
      </c>
      <c r="AD180" s="1049"/>
      <c r="AE180" s="1082"/>
      <c r="AF180" s="1081">
        <v>28440</v>
      </c>
      <c r="AG180" s="1049"/>
      <c r="AH180" s="1082"/>
      <c r="AI180" s="1081">
        <v>1</v>
      </c>
      <c r="AJ180" s="1049"/>
      <c r="AK180" s="1082"/>
      <c r="AL180" s="1081">
        <v>1</v>
      </c>
      <c r="AM180" s="1049"/>
      <c r="AN180" s="1082"/>
      <c r="AO180" s="1081">
        <v>1</v>
      </c>
      <c r="AP180" s="1049"/>
      <c r="AQ180" s="1082"/>
      <c r="AR180" s="1081">
        <f>AJ49</f>
        <v>70000</v>
      </c>
      <c r="AS180" s="1049"/>
      <c r="AT180" s="1082"/>
      <c r="AU180" s="1081">
        <f>AR180</f>
        <v>70000</v>
      </c>
      <c r="AV180" s="1049"/>
      <c r="AW180" s="1082"/>
      <c r="AX180" s="1081">
        <f>AU180</f>
        <v>70000</v>
      </c>
      <c r="AY180" s="1049"/>
      <c r="AZ180" s="1082"/>
      <c r="BA180" s="100"/>
      <c r="BB180" s="100"/>
      <c r="BC180" s="30"/>
      <c r="BD180" s="30"/>
      <c r="BE180" s="30"/>
      <c r="BF180" s="30"/>
      <c r="BG180" s="31"/>
      <c r="BH180" s="31"/>
    </row>
    <row r="181" spans="1:60" s="17" customFormat="1" ht="18" customHeight="1" x14ac:dyDescent="0.25">
      <c r="A181" s="99"/>
      <c r="B181" s="455"/>
      <c r="C181" s="453"/>
      <c r="D181" s="453"/>
      <c r="E181" s="453"/>
      <c r="F181" s="453"/>
      <c r="G181" s="453"/>
      <c r="H181" s="454"/>
      <c r="I181" s="994"/>
      <c r="J181" s="995"/>
      <c r="K181" s="994"/>
      <c r="L181" s="995"/>
      <c r="M181" s="994"/>
      <c r="N181" s="995"/>
      <c r="O181" s="1078"/>
      <c r="P181" s="1079"/>
      <c r="Q181" s="812"/>
      <c r="R181" s="813"/>
      <c r="S181" s="814"/>
      <c r="T181" s="812"/>
      <c r="U181" s="813"/>
      <c r="V181" s="814"/>
      <c r="W181" s="812"/>
      <c r="X181" s="813"/>
      <c r="Y181" s="814"/>
      <c r="Z181" s="812"/>
      <c r="AA181" s="813"/>
      <c r="AB181" s="814"/>
      <c r="AC181" s="812"/>
      <c r="AD181" s="813"/>
      <c r="AE181" s="814"/>
      <c r="AF181" s="812"/>
      <c r="AG181" s="813"/>
      <c r="AH181" s="814"/>
      <c r="AI181" s="812"/>
      <c r="AJ181" s="813"/>
      <c r="AK181" s="814"/>
      <c r="AL181" s="812"/>
      <c r="AM181" s="813"/>
      <c r="AN181" s="814"/>
      <c r="AO181" s="812"/>
      <c r="AP181" s="813"/>
      <c r="AQ181" s="814"/>
      <c r="AR181" s="812"/>
      <c r="AS181" s="813"/>
      <c r="AT181" s="814"/>
      <c r="AU181" s="812"/>
      <c r="AV181" s="813"/>
      <c r="AW181" s="814"/>
      <c r="AX181" s="812"/>
      <c r="AY181" s="813"/>
      <c r="AZ181" s="814"/>
      <c r="BA181" s="315"/>
      <c r="BB181" s="100"/>
      <c r="BC181" s="30"/>
      <c r="BD181" s="30"/>
      <c r="BE181" s="30"/>
      <c r="BF181" s="30"/>
      <c r="BG181" s="31"/>
      <c r="BH181" s="31"/>
    </row>
    <row r="182" spans="1:60" s="17" customFormat="1" ht="18" customHeight="1" thickBot="1" x14ac:dyDescent="0.3">
      <c r="A182" s="99"/>
      <c r="B182" s="532"/>
      <c r="C182" s="533"/>
      <c r="D182" s="533"/>
      <c r="E182" s="533"/>
      <c r="F182" s="533"/>
      <c r="G182" s="533"/>
      <c r="H182" s="534"/>
      <c r="I182" s="832" t="s">
        <v>671</v>
      </c>
      <c r="J182" s="833"/>
      <c r="K182" s="833"/>
      <c r="L182" s="833"/>
      <c r="M182" s="833"/>
      <c r="N182" s="1080"/>
      <c r="O182" s="1045" t="s">
        <v>246</v>
      </c>
      <c r="P182" s="611"/>
      <c r="Q182" s="989"/>
      <c r="R182" s="990"/>
      <c r="S182" s="991"/>
      <c r="T182" s="989"/>
      <c r="U182" s="990"/>
      <c r="V182" s="991"/>
      <c r="W182" s="989"/>
      <c r="X182" s="990"/>
      <c r="Y182" s="991"/>
      <c r="Z182" s="989"/>
      <c r="AA182" s="990"/>
      <c r="AB182" s="991"/>
      <c r="AC182" s="989"/>
      <c r="AD182" s="990"/>
      <c r="AE182" s="991"/>
      <c r="AF182" s="989"/>
      <c r="AG182" s="990"/>
      <c r="AH182" s="991"/>
      <c r="AI182" s="989"/>
      <c r="AJ182" s="990"/>
      <c r="AK182" s="991"/>
      <c r="AL182" s="989"/>
      <c r="AM182" s="990"/>
      <c r="AN182" s="991"/>
      <c r="AO182" s="989"/>
      <c r="AP182" s="990"/>
      <c r="AQ182" s="991"/>
      <c r="AR182" s="989"/>
      <c r="AS182" s="990"/>
      <c r="AT182" s="991"/>
      <c r="AU182" s="989"/>
      <c r="AV182" s="990"/>
      <c r="AW182" s="991"/>
      <c r="AX182" s="989"/>
      <c r="AY182" s="990"/>
      <c r="AZ182" s="991"/>
      <c r="BA182" s="315"/>
      <c r="BB182" s="100"/>
      <c r="BC182" s="30"/>
      <c r="BD182" s="30"/>
      <c r="BE182" s="30"/>
      <c r="BF182" s="30"/>
      <c r="BG182" s="31"/>
      <c r="BH182" s="31"/>
    </row>
    <row r="183" spans="1:60" s="17" customFormat="1" ht="18" customHeight="1" x14ac:dyDescent="0.25">
      <c r="A183" s="99"/>
      <c r="B183" s="1070" t="s">
        <v>695</v>
      </c>
      <c r="C183" s="608"/>
      <c r="D183" s="608"/>
      <c r="E183" s="608"/>
      <c r="F183" s="608"/>
      <c r="G183" s="608"/>
      <c r="H183" s="1071"/>
      <c r="I183" s="1074"/>
      <c r="J183" s="1075"/>
      <c r="K183" s="1074"/>
      <c r="L183" s="1075"/>
      <c r="M183" s="1074">
        <v>226</v>
      </c>
      <c r="N183" s="1075"/>
      <c r="O183" s="1291" t="s">
        <v>277</v>
      </c>
      <c r="P183" s="1292"/>
      <c r="Q183" s="1081">
        <v>3</v>
      </c>
      <c r="R183" s="1049"/>
      <c r="S183" s="1082"/>
      <c r="T183" s="1081">
        <v>3</v>
      </c>
      <c r="U183" s="1049"/>
      <c r="V183" s="1082"/>
      <c r="W183" s="1081">
        <v>3</v>
      </c>
      <c r="X183" s="1049"/>
      <c r="Y183" s="1082"/>
      <c r="Z183" s="1081">
        <v>21783.332999999999</v>
      </c>
      <c r="AA183" s="1049"/>
      <c r="AB183" s="1082"/>
      <c r="AC183" s="1081">
        <v>21783.332999999999</v>
      </c>
      <c r="AD183" s="1049"/>
      <c r="AE183" s="1082"/>
      <c r="AF183" s="1081">
        <v>21783.332999999999</v>
      </c>
      <c r="AG183" s="1049"/>
      <c r="AH183" s="1082"/>
      <c r="AI183" s="1081">
        <v>3</v>
      </c>
      <c r="AJ183" s="1049"/>
      <c r="AK183" s="1082"/>
      <c r="AL183" s="1081">
        <v>3</v>
      </c>
      <c r="AM183" s="1049"/>
      <c r="AN183" s="1082"/>
      <c r="AO183" s="1081">
        <v>3</v>
      </c>
      <c r="AP183" s="1049"/>
      <c r="AQ183" s="1082"/>
      <c r="AR183" s="1081">
        <f>AJ51</f>
        <v>200000</v>
      </c>
      <c r="AS183" s="1049"/>
      <c r="AT183" s="1082"/>
      <c r="AU183" s="1293">
        <f>AR183</f>
        <v>200000</v>
      </c>
      <c r="AV183" s="1049"/>
      <c r="AW183" s="1082"/>
      <c r="AX183" s="1081">
        <f>AU183</f>
        <v>200000</v>
      </c>
      <c r="AY183" s="1049"/>
      <c r="AZ183" s="1082"/>
      <c r="BA183" s="100"/>
      <c r="BB183" s="100"/>
      <c r="BC183" s="30"/>
      <c r="BD183" s="30"/>
      <c r="BE183" s="30"/>
      <c r="BF183" s="30"/>
      <c r="BG183" s="31"/>
      <c r="BH183" s="31"/>
    </row>
    <row r="184" spans="1:60" s="17" customFormat="1" ht="18" customHeight="1" x14ac:dyDescent="0.25">
      <c r="A184" s="99"/>
      <c r="B184" s="455"/>
      <c r="C184" s="453"/>
      <c r="D184" s="453"/>
      <c r="E184" s="453"/>
      <c r="F184" s="453"/>
      <c r="G184" s="453"/>
      <c r="H184" s="454"/>
      <c r="I184" s="994"/>
      <c r="J184" s="995"/>
      <c r="K184" s="994"/>
      <c r="L184" s="995"/>
      <c r="M184" s="994"/>
      <c r="N184" s="995"/>
      <c r="O184" s="1078"/>
      <c r="P184" s="1079"/>
      <c r="Q184" s="1046"/>
      <c r="R184" s="1047"/>
      <c r="S184" s="1048"/>
      <c r="T184" s="1046"/>
      <c r="U184" s="1047"/>
      <c r="V184" s="1048"/>
      <c r="W184" s="1046"/>
      <c r="X184" s="1047"/>
      <c r="Y184" s="1048"/>
      <c r="Z184" s="1046"/>
      <c r="AA184" s="1047"/>
      <c r="AB184" s="1048"/>
      <c r="AC184" s="1046"/>
      <c r="AD184" s="1047"/>
      <c r="AE184" s="1048"/>
      <c r="AF184" s="1046"/>
      <c r="AG184" s="1047"/>
      <c r="AH184" s="1048"/>
      <c r="AI184" s="1046"/>
      <c r="AJ184" s="1047"/>
      <c r="AK184" s="1048"/>
      <c r="AL184" s="1046"/>
      <c r="AM184" s="1047"/>
      <c r="AN184" s="1048"/>
      <c r="AO184" s="1046"/>
      <c r="AP184" s="1047"/>
      <c r="AQ184" s="1048"/>
      <c r="AR184" s="1046"/>
      <c r="AS184" s="1047"/>
      <c r="AT184" s="1048"/>
      <c r="AU184" s="1046"/>
      <c r="AV184" s="1047"/>
      <c r="AW184" s="1048"/>
      <c r="AX184" s="1046"/>
      <c r="AY184" s="1047"/>
      <c r="AZ184" s="1048"/>
      <c r="BA184" s="100"/>
      <c r="BB184" s="100"/>
      <c r="BC184" s="30"/>
      <c r="BD184" s="30"/>
      <c r="BE184" s="30"/>
      <c r="BF184" s="30"/>
      <c r="BG184" s="31"/>
      <c r="BH184" s="31"/>
    </row>
    <row r="185" spans="1:60" s="17" customFormat="1" ht="18" customHeight="1" thickBot="1" x14ac:dyDescent="0.3">
      <c r="A185" s="99"/>
      <c r="B185" s="532"/>
      <c r="C185" s="533"/>
      <c r="D185" s="533"/>
      <c r="E185" s="533"/>
      <c r="F185" s="533"/>
      <c r="G185" s="533"/>
      <c r="H185" s="534"/>
      <c r="I185" s="832" t="s">
        <v>671</v>
      </c>
      <c r="J185" s="833"/>
      <c r="K185" s="833"/>
      <c r="L185" s="833"/>
      <c r="M185" s="833"/>
      <c r="N185" s="1080"/>
      <c r="O185" s="1045" t="s">
        <v>246</v>
      </c>
      <c r="P185" s="611"/>
      <c r="Q185" s="989"/>
      <c r="R185" s="990"/>
      <c r="S185" s="991"/>
      <c r="T185" s="989"/>
      <c r="U185" s="990"/>
      <c r="V185" s="991"/>
      <c r="W185" s="989"/>
      <c r="X185" s="990"/>
      <c r="Y185" s="991"/>
      <c r="Z185" s="989"/>
      <c r="AA185" s="990"/>
      <c r="AB185" s="991"/>
      <c r="AC185" s="989"/>
      <c r="AD185" s="990"/>
      <c r="AE185" s="991"/>
      <c r="AF185" s="989"/>
      <c r="AG185" s="990"/>
      <c r="AH185" s="991"/>
      <c r="AI185" s="989"/>
      <c r="AJ185" s="990"/>
      <c r="AK185" s="991"/>
      <c r="AL185" s="989"/>
      <c r="AM185" s="990"/>
      <c r="AN185" s="991"/>
      <c r="AO185" s="989"/>
      <c r="AP185" s="990"/>
      <c r="AQ185" s="991"/>
      <c r="AR185" s="989"/>
      <c r="AS185" s="990"/>
      <c r="AT185" s="991"/>
      <c r="AU185" s="989"/>
      <c r="AV185" s="990"/>
      <c r="AW185" s="991"/>
      <c r="AX185" s="989"/>
      <c r="AY185" s="990"/>
      <c r="AZ185" s="991"/>
      <c r="BA185" s="100"/>
      <c r="BB185" s="100"/>
      <c r="BC185" s="30"/>
      <c r="BD185" s="30"/>
      <c r="BE185" s="30"/>
      <c r="BF185" s="30"/>
      <c r="BG185" s="31"/>
      <c r="BH185" s="31"/>
    </row>
    <row r="186" spans="1:60" s="17" customFormat="1" ht="18" customHeight="1" x14ac:dyDescent="0.25">
      <c r="A186" s="99"/>
      <c r="B186" s="1070" t="s">
        <v>814</v>
      </c>
      <c r="C186" s="608"/>
      <c r="D186" s="608"/>
      <c r="E186" s="608"/>
      <c r="F186" s="608"/>
      <c r="G186" s="608"/>
      <c r="H186" s="1071"/>
      <c r="I186" s="1072"/>
      <c r="J186" s="1073"/>
      <c r="K186" s="1072"/>
      <c r="L186" s="1073"/>
      <c r="M186" s="1072">
        <v>226</v>
      </c>
      <c r="N186" s="1073"/>
      <c r="O186" s="1076" t="s">
        <v>277</v>
      </c>
      <c r="P186" s="1077"/>
      <c r="Q186" s="1081">
        <v>7</v>
      </c>
      <c r="R186" s="1049"/>
      <c r="S186" s="1082"/>
      <c r="T186" s="1081">
        <v>7</v>
      </c>
      <c r="U186" s="1049"/>
      <c r="V186" s="1082"/>
      <c r="W186" s="1081">
        <v>7</v>
      </c>
      <c r="X186" s="1049"/>
      <c r="Y186" s="1082"/>
      <c r="Z186" s="1081">
        <v>11200</v>
      </c>
      <c r="AA186" s="1049"/>
      <c r="AB186" s="1082"/>
      <c r="AC186" s="1081">
        <v>11200</v>
      </c>
      <c r="AD186" s="1049"/>
      <c r="AE186" s="1082"/>
      <c r="AF186" s="1081">
        <v>11200</v>
      </c>
      <c r="AG186" s="1049"/>
      <c r="AH186" s="1082"/>
      <c r="AI186" s="1081">
        <v>6</v>
      </c>
      <c r="AJ186" s="1049"/>
      <c r="AK186" s="1082"/>
      <c r="AL186" s="1081">
        <v>6</v>
      </c>
      <c r="AM186" s="1049"/>
      <c r="AN186" s="1082"/>
      <c r="AO186" s="1081">
        <v>6</v>
      </c>
      <c r="AP186" s="1049"/>
      <c r="AQ186" s="1082"/>
      <c r="AR186" s="1081">
        <f>Q186*Z186*AI186+43293</f>
        <v>513693</v>
      </c>
      <c r="AS186" s="1049"/>
      <c r="AT186" s="1082"/>
      <c r="AU186" s="1081">
        <f>AR186</f>
        <v>513693</v>
      </c>
      <c r="AV186" s="1049"/>
      <c r="AW186" s="1082"/>
      <c r="AX186" s="1081">
        <f>AU186</f>
        <v>513693</v>
      </c>
      <c r="AY186" s="1049"/>
      <c r="AZ186" s="1082"/>
      <c r="BA186" s="100"/>
      <c r="BB186" s="100"/>
      <c r="BC186" s="30"/>
      <c r="BD186" s="30"/>
      <c r="BE186" s="30"/>
      <c r="BF186" s="30"/>
      <c r="BG186" s="31"/>
      <c r="BH186" s="31"/>
    </row>
    <row r="187" spans="1:60" s="17" customFormat="1" ht="18" customHeight="1" x14ac:dyDescent="0.25">
      <c r="A187" s="99"/>
      <c r="B187" s="455"/>
      <c r="C187" s="453"/>
      <c r="D187" s="453"/>
      <c r="E187" s="453"/>
      <c r="F187" s="453"/>
      <c r="G187" s="453"/>
      <c r="H187" s="454"/>
      <c r="I187" s="994"/>
      <c r="J187" s="995"/>
      <c r="K187" s="994"/>
      <c r="L187" s="995"/>
      <c r="M187" s="994"/>
      <c r="N187" s="995"/>
      <c r="O187" s="1078"/>
      <c r="P187" s="1079"/>
      <c r="Q187" s="812"/>
      <c r="R187" s="813"/>
      <c r="S187" s="814"/>
      <c r="T187" s="812"/>
      <c r="U187" s="813"/>
      <c r="V187" s="814"/>
      <c r="W187" s="812"/>
      <c r="X187" s="813"/>
      <c r="Y187" s="814"/>
      <c r="Z187" s="812"/>
      <c r="AA187" s="813"/>
      <c r="AB187" s="814"/>
      <c r="AC187" s="812"/>
      <c r="AD187" s="813"/>
      <c r="AE187" s="814"/>
      <c r="AF187" s="812"/>
      <c r="AG187" s="813"/>
      <c r="AH187" s="814"/>
      <c r="AI187" s="812"/>
      <c r="AJ187" s="813"/>
      <c r="AK187" s="814"/>
      <c r="AL187" s="812"/>
      <c r="AM187" s="813"/>
      <c r="AN187" s="814"/>
      <c r="AO187" s="812"/>
      <c r="AP187" s="813"/>
      <c r="AQ187" s="814"/>
      <c r="AR187" s="812"/>
      <c r="AS187" s="813"/>
      <c r="AT187" s="814"/>
      <c r="AU187" s="812"/>
      <c r="AV187" s="813"/>
      <c r="AW187" s="814"/>
      <c r="AX187" s="812"/>
      <c r="AY187" s="813"/>
      <c r="AZ187" s="814"/>
      <c r="BA187" s="316"/>
      <c r="BB187" s="100"/>
      <c r="BC187" s="30"/>
      <c r="BD187" s="30"/>
      <c r="BE187" s="30"/>
      <c r="BF187" s="30"/>
      <c r="BG187" s="31"/>
      <c r="BH187" s="31"/>
    </row>
    <row r="188" spans="1:60" s="17" customFormat="1" ht="18" customHeight="1" thickBot="1" x14ac:dyDescent="0.3">
      <c r="A188" s="99"/>
      <c r="B188" s="532"/>
      <c r="C188" s="533"/>
      <c r="D188" s="533"/>
      <c r="E188" s="533"/>
      <c r="F188" s="533"/>
      <c r="G188" s="533"/>
      <c r="H188" s="534"/>
      <c r="I188" s="832" t="s">
        <v>671</v>
      </c>
      <c r="J188" s="833"/>
      <c r="K188" s="833"/>
      <c r="L188" s="833"/>
      <c r="M188" s="833"/>
      <c r="N188" s="1080"/>
      <c r="O188" s="1045" t="s">
        <v>246</v>
      </c>
      <c r="P188" s="611"/>
      <c r="Q188" s="989"/>
      <c r="R188" s="990"/>
      <c r="S188" s="991"/>
      <c r="T188" s="989"/>
      <c r="U188" s="990"/>
      <c r="V188" s="991"/>
      <c r="W188" s="989"/>
      <c r="X188" s="990"/>
      <c r="Y188" s="991"/>
      <c r="Z188" s="989"/>
      <c r="AA188" s="990"/>
      <c r="AB188" s="991"/>
      <c r="AC188" s="989"/>
      <c r="AD188" s="990"/>
      <c r="AE188" s="991"/>
      <c r="AF188" s="989"/>
      <c r="AG188" s="990"/>
      <c r="AH188" s="991"/>
      <c r="AI188" s="989"/>
      <c r="AJ188" s="990"/>
      <c r="AK188" s="991"/>
      <c r="AL188" s="989"/>
      <c r="AM188" s="990"/>
      <c r="AN188" s="991"/>
      <c r="AO188" s="989"/>
      <c r="AP188" s="990"/>
      <c r="AQ188" s="991"/>
      <c r="AR188" s="989"/>
      <c r="AS188" s="990"/>
      <c r="AT188" s="991"/>
      <c r="AU188" s="989"/>
      <c r="AV188" s="990"/>
      <c r="AW188" s="991"/>
      <c r="AX188" s="989"/>
      <c r="AY188" s="990"/>
      <c r="AZ188" s="991"/>
      <c r="BA188" s="315"/>
      <c r="BB188" s="100"/>
      <c r="BC188" s="30"/>
      <c r="BD188" s="30"/>
      <c r="BE188" s="30"/>
      <c r="BF188" s="30"/>
      <c r="BG188" s="31"/>
      <c r="BH188" s="31"/>
    </row>
    <row r="189" spans="1:60" s="17" customFormat="1" ht="18" customHeight="1" x14ac:dyDescent="0.25">
      <c r="A189" s="99"/>
      <c r="B189" s="1070" t="s">
        <v>697</v>
      </c>
      <c r="C189" s="608"/>
      <c r="D189" s="608"/>
      <c r="E189" s="608"/>
      <c r="F189" s="608"/>
      <c r="G189" s="608"/>
      <c r="H189" s="1071"/>
      <c r="I189" s="1072"/>
      <c r="J189" s="1073"/>
      <c r="K189" s="1072"/>
      <c r="L189" s="1073"/>
      <c r="M189" s="1072">
        <v>226</v>
      </c>
      <c r="N189" s="1073"/>
      <c r="O189" s="1076" t="s">
        <v>277</v>
      </c>
      <c r="P189" s="1077"/>
      <c r="Q189" s="1081">
        <v>1</v>
      </c>
      <c r="R189" s="1049"/>
      <c r="S189" s="1082"/>
      <c r="T189" s="1081">
        <v>1</v>
      </c>
      <c r="U189" s="1049"/>
      <c r="V189" s="1082"/>
      <c r="W189" s="1081">
        <v>1</v>
      </c>
      <c r="X189" s="1049"/>
      <c r="Y189" s="1082"/>
      <c r="Z189" s="1081">
        <v>8000</v>
      </c>
      <c r="AA189" s="1049"/>
      <c r="AB189" s="1082"/>
      <c r="AC189" s="1081">
        <v>8000</v>
      </c>
      <c r="AD189" s="1049"/>
      <c r="AE189" s="1082"/>
      <c r="AF189" s="1081">
        <v>8000</v>
      </c>
      <c r="AG189" s="1049"/>
      <c r="AH189" s="1082"/>
      <c r="AI189" s="1081">
        <v>1</v>
      </c>
      <c r="AJ189" s="1049"/>
      <c r="AK189" s="1082"/>
      <c r="AL189" s="1081">
        <v>1</v>
      </c>
      <c r="AM189" s="1049"/>
      <c r="AN189" s="1082"/>
      <c r="AO189" s="1081">
        <v>1</v>
      </c>
      <c r="AP189" s="1049"/>
      <c r="AQ189" s="1082"/>
      <c r="AR189" s="1081">
        <v>0</v>
      </c>
      <c r="AS189" s="1049"/>
      <c r="AT189" s="1082"/>
      <c r="AU189" s="1081">
        <f>AR189</f>
        <v>0</v>
      </c>
      <c r="AV189" s="1049"/>
      <c r="AW189" s="1082"/>
      <c r="AX189" s="1081">
        <f>AU189</f>
        <v>0</v>
      </c>
      <c r="AY189" s="1049"/>
      <c r="AZ189" s="1082"/>
      <c r="BA189" s="315"/>
      <c r="BB189" s="100"/>
      <c r="BC189" s="30"/>
      <c r="BD189" s="30"/>
      <c r="BE189" s="30"/>
      <c r="BF189" s="30"/>
      <c r="BG189" s="31"/>
      <c r="BH189" s="31"/>
    </row>
    <row r="190" spans="1:60" s="17" customFormat="1" ht="18" customHeight="1" x14ac:dyDescent="0.25">
      <c r="A190" s="99"/>
      <c r="B190" s="455"/>
      <c r="C190" s="453"/>
      <c r="D190" s="453"/>
      <c r="E190" s="453"/>
      <c r="F190" s="453"/>
      <c r="G190" s="453"/>
      <c r="H190" s="454"/>
      <c r="I190" s="994"/>
      <c r="J190" s="995"/>
      <c r="K190" s="994"/>
      <c r="L190" s="995"/>
      <c r="M190" s="994"/>
      <c r="N190" s="995"/>
      <c r="O190" s="1078"/>
      <c r="P190" s="1079"/>
      <c r="Q190" s="812"/>
      <c r="R190" s="813"/>
      <c r="S190" s="814"/>
      <c r="T190" s="812"/>
      <c r="U190" s="813"/>
      <c r="V190" s="814"/>
      <c r="W190" s="812"/>
      <c r="X190" s="813"/>
      <c r="Y190" s="814"/>
      <c r="Z190" s="812"/>
      <c r="AA190" s="813"/>
      <c r="AB190" s="814"/>
      <c r="AC190" s="812"/>
      <c r="AD190" s="813"/>
      <c r="AE190" s="814"/>
      <c r="AF190" s="812"/>
      <c r="AG190" s="813"/>
      <c r="AH190" s="814"/>
      <c r="AI190" s="812"/>
      <c r="AJ190" s="813"/>
      <c r="AK190" s="814"/>
      <c r="AL190" s="812"/>
      <c r="AM190" s="813"/>
      <c r="AN190" s="814"/>
      <c r="AO190" s="812"/>
      <c r="AP190" s="813"/>
      <c r="AQ190" s="814"/>
      <c r="AR190" s="812"/>
      <c r="AS190" s="813"/>
      <c r="AT190" s="814"/>
      <c r="AU190" s="812"/>
      <c r="AV190" s="813"/>
      <c r="AW190" s="814"/>
      <c r="AX190" s="812"/>
      <c r="AY190" s="813"/>
      <c r="AZ190" s="814"/>
      <c r="BA190" s="315"/>
      <c r="BB190" s="100"/>
      <c r="BC190" s="30"/>
      <c r="BD190" s="30"/>
      <c r="BE190" s="30"/>
      <c r="BF190" s="30"/>
      <c r="BG190" s="31"/>
      <c r="BH190" s="31"/>
    </row>
    <row r="191" spans="1:60" s="17" customFormat="1" ht="18" customHeight="1" thickBot="1" x14ac:dyDescent="0.3">
      <c r="A191" s="99"/>
      <c r="B191" s="532"/>
      <c r="C191" s="533"/>
      <c r="D191" s="533"/>
      <c r="E191" s="533"/>
      <c r="F191" s="533"/>
      <c r="G191" s="533"/>
      <c r="H191" s="534"/>
      <c r="I191" s="832" t="s">
        <v>671</v>
      </c>
      <c r="J191" s="833"/>
      <c r="K191" s="833"/>
      <c r="L191" s="833"/>
      <c r="M191" s="833"/>
      <c r="N191" s="1080"/>
      <c r="O191" s="1045" t="s">
        <v>246</v>
      </c>
      <c r="P191" s="611"/>
      <c r="Q191" s="989"/>
      <c r="R191" s="990"/>
      <c r="S191" s="991"/>
      <c r="T191" s="989"/>
      <c r="U191" s="990"/>
      <c r="V191" s="991"/>
      <c r="W191" s="989"/>
      <c r="X191" s="990"/>
      <c r="Y191" s="991"/>
      <c r="Z191" s="989"/>
      <c r="AA191" s="990"/>
      <c r="AB191" s="991"/>
      <c r="AC191" s="989"/>
      <c r="AD191" s="990"/>
      <c r="AE191" s="991"/>
      <c r="AF191" s="989"/>
      <c r="AG191" s="990"/>
      <c r="AH191" s="991"/>
      <c r="AI191" s="989"/>
      <c r="AJ191" s="990"/>
      <c r="AK191" s="991"/>
      <c r="AL191" s="989"/>
      <c r="AM191" s="990"/>
      <c r="AN191" s="991"/>
      <c r="AO191" s="989"/>
      <c r="AP191" s="990"/>
      <c r="AQ191" s="991"/>
      <c r="AR191" s="989"/>
      <c r="AS191" s="990"/>
      <c r="AT191" s="991"/>
      <c r="AU191" s="989"/>
      <c r="AV191" s="990"/>
      <c r="AW191" s="991"/>
      <c r="AX191" s="989"/>
      <c r="AY191" s="990"/>
      <c r="AZ191" s="991"/>
      <c r="BA191" s="100"/>
      <c r="BB191" s="100"/>
      <c r="BC191" s="30"/>
      <c r="BD191" s="30"/>
      <c r="BE191" s="30"/>
      <c r="BF191" s="30"/>
      <c r="BG191" s="31"/>
      <c r="BH191" s="31"/>
    </row>
    <row r="192" spans="1:60" s="17" customFormat="1" ht="18" customHeight="1" x14ac:dyDescent="0.25">
      <c r="A192" s="99"/>
      <c r="B192" s="1070" t="s">
        <v>698</v>
      </c>
      <c r="C192" s="608"/>
      <c r="D192" s="608"/>
      <c r="E192" s="608"/>
      <c r="F192" s="608"/>
      <c r="G192" s="608"/>
      <c r="H192" s="1071"/>
      <c r="I192" s="1072"/>
      <c r="J192" s="1073"/>
      <c r="K192" s="1072"/>
      <c r="L192" s="1073"/>
      <c r="M192" s="1072">
        <v>226</v>
      </c>
      <c r="N192" s="1073"/>
      <c r="O192" s="1076" t="s">
        <v>277</v>
      </c>
      <c r="P192" s="1077"/>
      <c r="Q192" s="1081">
        <v>1</v>
      </c>
      <c r="R192" s="1049"/>
      <c r="S192" s="1082"/>
      <c r="T192" s="1081">
        <v>1</v>
      </c>
      <c r="U192" s="1049"/>
      <c r="V192" s="1082"/>
      <c r="W192" s="1081">
        <v>1</v>
      </c>
      <c r="X192" s="1049"/>
      <c r="Y192" s="1082"/>
      <c r="Z192" s="1081">
        <v>7600</v>
      </c>
      <c r="AA192" s="1049"/>
      <c r="AB192" s="1082"/>
      <c r="AC192" s="1081">
        <v>7600</v>
      </c>
      <c r="AD192" s="1049"/>
      <c r="AE192" s="1082"/>
      <c r="AF192" s="1081">
        <v>7600</v>
      </c>
      <c r="AG192" s="1049"/>
      <c r="AH192" s="1082"/>
      <c r="AI192" s="1081">
        <v>1</v>
      </c>
      <c r="AJ192" s="1049"/>
      <c r="AK192" s="1082"/>
      <c r="AL192" s="1081">
        <v>1</v>
      </c>
      <c r="AM192" s="1049"/>
      <c r="AN192" s="1082"/>
      <c r="AO192" s="1081">
        <v>1</v>
      </c>
      <c r="AP192" s="1049"/>
      <c r="AQ192" s="1082"/>
      <c r="AR192" s="1081">
        <v>0</v>
      </c>
      <c r="AS192" s="1049"/>
      <c r="AT192" s="1082"/>
      <c r="AU192" s="1081">
        <f>AR192</f>
        <v>0</v>
      </c>
      <c r="AV192" s="1049"/>
      <c r="AW192" s="1082"/>
      <c r="AX192" s="1081">
        <f>AU192</f>
        <v>0</v>
      </c>
      <c r="AY192" s="1049"/>
      <c r="AZ192" s="1082"/>
      <c r="BA192" s="100"/>
      <c r="BB192" s="100"/>
      <c r="BC192" s="30"/>
      <c r="BD192" s="30"/>
      <c r="BE192" s="30"/>
      <c r="BF192" s="30"/>
      <c r="BG192" s="31"/>
      <c r="BH192" s="31"/>
    </row>
    <row r="193" spans="1:60" s="17" customFormat="1" ht="18" customHeight="1" x14ac:dyDescent="0.25">
      <c r="A193" s="99"/>
      <c r="B193" s="455"/>
      <c r="C193" s="453"/>
      <c r="D193" s="453"/>
      <c r="E193" s="453"/>
      <c r="F193" s="453"/>
      <c r="G193" s="453"/>
      <c r="H193" s="454"/>
      <c r="I193" s="994"/>
      <c r="J193" s="995"/>
      <c r="K193" s="994"/>
      <c r="L193" s="995"/>
      <c r="M193" s="994"/>
      <c r="N193" s="995"/>
      <c r="O193" s="1078"/>
      <c r="P193" s="1079"/>
      <c r="Q193" s="1046"/>
      <c r="R193" s="1047"/>
      <c r="S193" s="1048"/>
      <c r="T193" s="1046"/>
      <c r="U193" s="1047"/>
      <c r="V193" s="1048"/>
      <c r="W193" s="1046"/>
      <c r="X193" s="1047"/>
      <c r="Y193" s="1048"/>
      <c r="Z193" s="1046"/>
      <c r="AA193" s="1047"/>
      <c r="AB193" s="1048"/>
      <c r="AC193" s="1046"/>
      <c r="AD193" s="1047"/>
      <c r="AE193" s="1048"/>
      <c r="AF193" s="1046"/>
      <c r="AG193" s="1047"/>
      <c r="AH193" s="1048"/>
      <c r="AI193" s="1046"/>
      <c r="AJ193" s="1047"/>
      <c r="AK193" s="1048"/>
      <c r="AL193" s="1046"/>
      <c r="AM193" s="1047"/>
      <c r="AN193" s="1048"/>
      <c r="AO193" s="1046"/>
      <c r="AP193" s="1047"/>
      <c r="AQ193" s="1048"/>
      <c r="AR193" s="1046"/>
      <c r="AS193" s="1047"/>
      <c r="AT193" s="1048"/>
      <c r="AU193" s="1046"/>
      <c r="AV193" s="1047"/>
      <c r="AW193" s="1048"/>
      <c r="AX193" s="1046"/>
      <c r="AY193" s="1047"/>
      <c r="AZ193" s="1048"/>
      <c r="BA193" s="100"/>
      <c r="BB193" s="100"/>
      <c r="BC193" s="30"/>
      <c r="BD193" s="30"/>
      <c r="BE193" s="30"/>
      <c r="BF193" s="30"/>
      <c r="BG193" s="31"/>
      <c r="BH193" s="31"/>
    </row>
    <row r="194" spans="1:60" s="17" customFormat="1" ht="18" customHeight="1" thickBot="1" x14ac:dyDescent="0.3">
      <c r="A194" s="99"/>
      <c r="B194" s="532"/>
      <c r="C194" s="533"/>
      <c r="D194" s="533"/>
      <c r="E194" s="533"/>
      <c r="F194" s="533"/>
      <c r="G194" s="533"/>
      <c r="H194" s="534"/>
      <c r="I194" s="832" t="s">
        <v>671</v>
      </c>
      <c r="J194" s="833"/>
      <c r="K194" s="833"/>
      <c r="L194" s="833"/>
      <c r="M194" s="833"/>
      <c r="N194" s="1080"/>
      <c r="O194" s="1045" t="s">
        <v>246</v>
      </c>
      <c r="P194" s="611"/>
      <c r="Q194" s="989"/>
      <c r="R194" s="990"/>
      <c r="S194" s="991"/>
      <c r="T194" s="989"/>
      <c r="U194" s="990"/>
      <c r="V194" s="991"/>
      <c r="W194" s="989"/>
      <c r="X194" s="990"/>
      <c r="Y194" s="991"/>
      <c r="Z194" s="989"/>
      <c r="AA194" s="990"/>
      <c r="AB194" s="991"/>
      <c r="AC194" s="989"/>
      <c r="AD194" s="990"/>
      <c r="AE194" s="991"/>
      <c r="AF194" s="989"/>
      <c r="AG194" s="990"/>
      <c r="AH194" s="991"/>
      <c r="AI194" s="989"/>
      <c r="AJ194" s="990"/>
      <c r="AK194" s="991"/>
      <c r="AL194" s="989"/>
      <c r="AM194" s="990"/>
      <c r="AN194" s="991"/>
      <c r="AO194" s="989"/>
      <c r="AP194" s="990"/>
      <c r="AQ194" s="991"/>
      <c r="AR194" s="989"/>
      <c r="AS194" s="990"/>
      <c r="AT194" s="991"/>
      <c r="AU194" s="989"/>
      <c r="AV194" s="990"/>
      <c r="AW194" s="991"/>
      <c r="AX194" s="989"/>
      <c r="AY194" s="990"/>
      <c r="AZ194" s="991"/>
      <c r="BA194" s="100"/>
      <c r="BB194" s="100"/>
      <c r="BC194" s="30"/>
      <c r="BD194" s="30"/>
      <c r="BE194" s="30"/>
      <c r="BF194" s="30"/>
      <c r="BG194" s="31"/>
      <c r="BH194" s="31"/>
    </row>
    <row r="195" spans="1:60" s="17" customFormat="1" ht="18" customHeight="1" x14ac:dyDescent="0.25">
      <c r="A195" s="99"/>
      <c r="B195" s="1070" t="s">
        <v>699</v>
      </c>
      <c r="C195" s="608"/>
      <c r="D195" s="608"/>
      <c r="E195" s="608"/>
      <c r="F195" s="608"/>
      <c r="G195" s="608"/>
      <c r="H195" s="1071"/>
      <c r="I195" s="1072"/>
      <c r="J195" s="1073"/>
      <c r="K195" s="1072"/>
      <c r="L195" s="1073"/>
      <c r="M195" s="1072">
        <v>226</v>
      </c>
      <c r="N195" s="1073"/>
      <c r="O195" s="1083" t="s">
        <v>277</v>
      </c>
      <c r="P195" s="1084"/>
      <c r="Q195" s="1081">
        <v>1</v>
      </c>
      <c r="R195" s="1049"/>
      <c r="S195" s="1082"/>
      <c r="T195" s="1081">
        <v>1</v>
      </c>
      <c r="U195" s="1049"/>
      <c r="V195" s="1082"/>
      <c r="W195" s="1081">
        <v>1</v>
      </c>
      <c r="X195" s="1049"/>
      <c r="Y195" s="1082"/>
      <c r="Z195" s="1081">
        <v>14800</v>
      </c>
      <c r="AA195" s="1049"/>
      <c r="AB195" s="1082"/>
      <c r="AC195" s="1081">
        <v>14800</v>
      </c>
      <c r="AD195" s="1049"/>
      <c r="AE195" s="1082"/>
      <c r="AF195" s="1081">
        <v>14800</v>
      </c>
      <c r="AG195" s="1049"/>
      <c r="AH195" s="1082"/>
      <c r="AI195" s="1081">
        <v>1</v>
      </c>
      <c r="AJ195" s="1049"/>
      <c r="AK195" s="1082"/>
      <c r="AL195" s="1081">
        <v>1</v>
      </c>
      <c r="AM195" s="1049"/>
      <c r="AN195" s="1082"/>
      <c r="AO195" s="1081">
        <v>1</v>
      </c>
      <c r="AP195" s="1049"/>
      <c r="AQ195" s="1082"/>
      <c r="AR195" s="1081">
        <v>0</v>
      </c>
      <c r="AS195" s="1049"/>
      <c r="AT195" s="1082"/>
      <c r="AU195" s="1081">
        <f>AR195</f>
        <v>0</v>
      </c>
      <c r="AV195" s="1049"/>
      <c r="AW195" s="1082"/>
      <c r="AX195" s="1081">
        <f>AU195</f>
        <v>0</v>
      </c>
      <c r="AY195" s="1049"/>
      <c r="AZ195" s="1082"/>
      <c r="BA195" s="100"/>
      <c r="BB195" s="100"/>
      <c r="BC195" s="30"/>
      <c r="BD195" s="30"/>
      <c r="BE195" s="30"/>
      <c r="BF195" s="30"/>
      <c r="BG195" s="31"/>
      <c r="BH195" s="31"/>
    </row>
    <row r="196" spans="1:60" s="17" customFormat="1" ht="18" customHeight="1" x14ac:dyDescent="0.25">
      <c r="A196" s="99"/>
      <c r="B196" s="455"/>
      <c r="C196" s="453"/>
      <c r="D196" s="453"/>
      <c r="E196" s="453"/>
      <c r="F196" s="453"/>
      <c r="G196" s="453"/>
      <c r="H196" s="454"/>
      <c r="I196" s="994"/>
      <c r="J196" s="995"/>
      <c r="K196" s="994"/>
      <c r="L196" s="995"/>
      <c r="M196" s="994"/>
      <c r="N196" s="995"/>
      <c r="O196" s="1085"/>
      <c r="P196" s="1086"/>
      <c r="Q196" s="812"/>
      <c r="R196" s="813"/>
      <c r="S196" s="814"/>
      <c r="T196" s="812"/>
      <c r="U196" s="813"/>
      <c r="V196" s="814"/>
      <c r="W196" s="812"/>
      <c r="X196" s="813"/>
      <c r="Y196" s="814"/>
      <c r="Z196" s="812"/>
      <c r="AA196" s="813"/>
      <c r="AB196" s="814"/>
      <c r="AC196" s="812"/>
      <c r="AD196" s="813"/>
      <c r="AE196" s="814"/>
      <c r="AF196" s="812"/>
      <c r="AG196" s="813"/>
      <c r="AH196" s="814"/>
      <c r="AI196" s="812"/>
      <c r="AJ196" s="813"/>
      <c r="AK196" s="814"/>
      <c r="AL196" s="812"/>
      <c r="AM196" s="813"/>
      <c r="AN196" s="814"/>
      <c r="AO196" s="812"/>
      <c r="AP196" s="813"/>
      <c r="AQ196" s="814"/>
      <c r="AR196" s="812"/>
      <c r="AS196" s="813"/>
      <c r="AT196" s="814"/>
      <c r="AU196" s="812"/>
      <c r="AV196" s="813"/>
      <c r="AW196" s="814"/>
      <c r="AX196" s="812"/>
      <c r="AY196" s="813"/>
      <c r="AZ196" s="814"/>
      <c r="BA196" s="100"/>
      <c r="BB196" s="100"/>
      <c r="BC196" s="30"/>
      <c r="BD196" s="30"/>
      <c r="BE196" s="30"/>
      <c r="BF196" s="30"/>
      <c r="BG196" s="31"/>
      <c r="BH196" s="31"/>
    </row>
    <row r="197" spans="1:60" s="17" customFormat="1" ht="18" customHeight="1" thickBot="1" x14ac:dyDescent="0.3">
      <c r="A197" s="99"/>
      <c r="B197" s="532"/>
      <c r="C197" s="533"/>
      <c r="D197" s="533"/>
      <c r="E197" s="533"/>
      <c r="F197" s="533"/>
      <c r="G197" s="533"/>
      <c r="H197" s="534"/>
      <c r="I197" s="832" t="s">
        <v>671</v>
      </c>
      <c r="J197" s="833"/>
      <c r="K197" s="833"/>
      <c r="L197" s="833"/>
      <c r="M197" s="833"/>
      <c r="N197" s="1080"/>
      <c r="O197" s="1087" t="s">
        <v>246</v>
      </c>
      <c r="P197" s="1088"/>
      <c r="Q197" s="989"/>
      <c r="R197" s="990"/>
      <c r="S197" s="991"/>
      <c r="T197" s="989"/>
      <c r="U197" s="990"/>
      <c r="V197" s="991"/>
      <c r="W197" s="989"/>
      <c r="X197" s="990"/>
      <c r="Y197" s="991"/>
      <c r="Z197" s="989"/>
      <c r="AA197" s="990"/>
      <c r="AB197" s="991"/>
      <c r="AC197" s="989"/>
      <c r="AD197" s="990"/>
      <c r="AE197" s="991"/>
      <c r="AF197" s="989"/>
      <c r="AG197" s="990"/>
      <c r="AH197" s="991"/>
      <c r="AI197" s="989"/>
      <c r="AJ197" s="990"/>
      <c r="AK197" s="991"/>
      <c r="AL197" s="989"/>
      <c r="AM197" s="990"/>
      <c r="AN197" s="991"/>
      <c r="AO197" s="989"/>
      <c r="AP197" s="990"/>
      <c r="AQ197" s="991"/>
      <c r="AR197" s="989"/>
      <c r="AS197" s="990"/>
      <c r="AT197" s="991"/>
      <c r="AU197" s="989"/>
      <c r="AV197" s="990"/>
      <c r="AW197" s="991"/>
      <c r="AX197" s="989"/>
      <c r="AY197" s="990"/>
      <c r="AZ197" s="991"/>
      <c r="BA197" s="100"/>
      <c r="BB197" s="100"/>
      <c r="BC197" s="30"/>
      <c r="BD197" s="30"/>
      <c r="BE197" s="30"/>
      <c r="BF197" s="30"/>
      <c r="BG197" s="31"/>
      <c r="BH197" s="31"/>
    </row>
    <row r="198" spans="1:60" s="17" customFormat="1" ht="18" customHeight="1" x14ac:dyDescent="0.25">
      <c r="A198" s="99"/>
      <c r="B198" s="1070" t="s">
        <v>700</v>
      </c>
      <c r="C198" s="608"/>
      <c r="D198" s="608"/>
      <c r="E198" s="608"/>
      <c r="F198" s="608"/>
      <c r="G198" s="608"/>
      <c r="H198" s="1071"/>
      <c r="I198" s="1072"/>
      <c r="J198" s="1073"/>
      <c r="K198" s="1072"/>
      <c r="L198" s="1073"/>
      <c r="M198" s="1072">
        <v>226</v>
      </c>
      <c r="N198" s="1073"/>
      <c r="O198" s="1083" t="s">
        <v>277</v>
      </c>
      <c r="P198" s="1084"/>
      <c r="Q198" s="1081">
        <v>1</v>
      </c>
      <c r="R198" s="1049"/>
      <c r="S198" s="1082"/>
      <c r="T198" s="1081">
        <v>1</v>
      </c>
      <c r="U198" s="1049"/>
      <c r="V198" s="1082"/>
      <c r="W198" s="1081">
        <v>1</v>
      </c>
      <c r="X198" s="1049"/>
      <c r="Y198" s="1082"/>
      <c r="Z198" s="1081">
        <v>6600</v>
      </c>
      <c r="AA198" s="1049"/>
      <c r="AB198" s="1082"/>
      <c r="AC198" s="1081">
        <v>6600</v>
      </c>
      <c r="AD198" s="1049"/>
      <c r="AE198" s="1082"/>
      <c r="AF198" s="1081">
        <v>6600</v>
      </c>
      <c r="AG198" s="1049"/>
      <c r="AH198" s="1082"/>
      <c r="AI198" s="1081">
        <v>1</v>
      </c>
      <c r="AJ198" s="1049"/>
      <c r="AK198" s="1082"/>
      <c r="AL198" s="1081">
        <v>1</v>
      </c>
      <c r="AM198" s="1049"/>
      <c r="AN198" s="1082"/>
      <c r="AO198" s="1081">
        <v>1</v>
      </c>
      <c r="AP198" s="1049"/>
      <c r="AQ198" s="1082"/>
      <c r="AR198" s="1081">
        <v>0</v>
      </c>
      <c r="AS198" s="1049"/>
      <c r="AT198" s="1082"/>
      <c r="AU198" s="1081">
        <f>AR198</f>
        <v>0</v>
      </c>
      <c r="AV198" s="1049"/>
      <c r="AW198" s="1082"/>
      <c r="AX198" s="1081">
        <f>AU198</f>
        <v>0</v>
      </c>
      <c r="AY198" s="1049"/>
      <c r="AZ198" s="1082"/>
      <c r="BA198" s="100"/>
      <c r="BB198" s="100"/>
      <c r="BC198" s="30"/>
      <c r="BD198" s="30"/>
      <c r="BE198" s="30"/>
      <c r="BF198" s="30"/>
      <c r="BG198" s="31"/>
      <c r="BH198" s="31"/>
    </row>
    <row r="199" spans="1:60" s="17" customFormat="1" ht="18" customHeight="1" x14ac:dyDescent="0.25">
      <c r="A199" s="99"/>
      <c r="B199" s="455"/>
      <c r="C199" s="453"/>
      <c r="D199" s="453"/>
      <c r="E199" s="453"/>
      <c r="F199" s="453"/>
      <c r="G199" s="453"/>
      <c r="H199" s="454"/>
      <c r="I199" s="994"/>
      <c r="J199" s="995"/>
      <c r="K199" s="994"/>
      <c r="L199" s="995"/>
      <c r="M199" s="994"/>
      <c r="N199" s="995"/>
      <c r="O199" s="1085"/>
      <c r="P199" s="1086"/>
      <c r="Q199" s="812"/>
      <c r="R199" s="813"/>
      <c r="S199" s="814"/>
      <c r="T199" s="812"/>
      <c r="U199" s="813"/>
      <c r="V199" s="814"/>
      <c r="W199" s="812"/>
      <c r="X199" s="813"/>
      <c r="Y199" s="814"/>
      <c r="Z199" s="812"/>
      <c r="AA199" s="813"/>
      <c r="AB199" s="814"/>
      <c r="AC199" s="812"/>
      <c r="AD199" s="813"/>
      <c r="AE199" s="814"/>
      <c r="AF199" s="812"/>
      <c r="AG199" s="813"/>
      <c r="AH199" s="814"/>
      <c r="AI199" s="812"/>
      <c r="AJ199" s="813"/>
      <c r="AK199" s="814"/>
      <c r="AL199" s="812"/>
      <c r="AM199" s="813"/>
      <c r="AN199" s="814"/>
      <c r="AO199" s="812"/>
      <c r="AP199" s="813"/>
      <c r="AQ199" s="814"/>
      <c r="AR199" s="812"/>
      <c r="AS199" s="813"/>
      <c r="AT199" s="814"/>
      <c r="AU199" s="812"/>
      <c r="AV199" s="813"/>
      <c r="AW199" s="814"/>
      <c r="AX199" s="812"/>
      <c r="AY199" s="813"/>
      <c r="AZ199" s="814"/>
      <c r="BA199" s="100"/>
      <c r="BB199" s="100"/>
      <c r="BC199" s="30"/>
      <c r="BD199" s="30"/>
      <c r="BE199" s="30"/>
      <c r="BF199" s="30"/>
      <c r="BG199" s="31"/>
      <c r="BH199" s="31"/>
    </row>
    <row r="200" spans="1:60" s="17" customFormat="1" ht="18" customHeight="1" thickBot="1" x14ac:dyDescent="0.3">
      <c r="A200" s="99"/>
      <c r="B200" s="532"/>
      <c r="C200" s="533"/>
      <c r="D200" s="533"/>
      <c r="E200" s="533"/>
      <c r="F200" s="533"/>
      <c r="G200" s="533"/>
      <c r="H200" s="534"/>
      <c r="I200" s="832" t="s">
        <v>671</v>
      </c>
      <c r="J200" s="833"/>
      <c r="K200" s="833"/>
      <c r="L200" s="833"/>
      <c r="M200" s="833"/>
      <c r="N200" s="1080"/>
      <c r="O200" s="1087" t="s">
        <v>246</v>
      </c>
      <c r="P200" s="1088"/>
      <c r="Q200" s="989"/>
      <c r="R200" s="990"/>
      <c r="S200" s="991"/>
      <c r="T200" s="989"/>
      <c r="U200" s="990"/>
      <c r="V200" s="991"/>
      <c r="W200" s="989"/>
      <c r="X200" s="990"/>
      <c r="Y200" s="991"/>
      <c r="Z200" s="989"/>
      <c r="AA200" s="990"/>
      <c r="AB200" s="991"/>
      <c r="AC200" s="989"/>
      <c r="AD200" s="990"/>
      <c r="AE200" s="991"/>
      <c r="AF200" s="989"/>
      <c r="AG200" s="990"/>
      <c r="AH200" s="991"/>
      <c r="AI200" s="989"/>
      <c r="AJ200" s="990"/>
      <c r="AK200" s="991"/>
      <c r="AL200" s="989"/>
      <c r="AM200" s="990"/>
      <c r="AN200" s="991"/>
      <c r="AO200" s="989"/>
      <c r="AP200" s="990"/>
      <c r="AQ200" s="991"/>
      <c r="AR200" s="989"/>
      <c r="AS200" s="990"/>
      <c r="AT200" s="991"/>
      <c r="AU200" s="989"/>
      <c r="AV200" s="990"/>
      <c r="AW200" s="991"/>
      <c r="AX200" s="989"/>
      <c r="AY200" s="990"/>
      <c r="AZ200" s="991"/>
      <c r="BA200" s="100"/>
      <c r="BB200" s="100"/>
      <c r="BC200" s="30"/>
      <c r="BD200" s="30"/>
      <c r="BE200" s="30"/>
      <c r="BF200" s="30"/>
      <c r="BG200" s="31"/>
      <c r="BH200" s="31"/>
    </row>
    <row r="201" spans="1:60" s="17" customFormat="1" ht="18" customHeight="1" x14ac:dyDescent="0.25">
      <c r="A201" s="99"/>
      <c r="B201" s="1070" t="s">
        <v>701</v>
      </c>
      <c r="C201" s="608"/>
      <c r="D201" s="608"/>
      <c r="E201" s="608"/>
      <c r="F201" s="608"/>
      <c r="G201" s="608"/>
      <c r="H201" s="1071"/>
      <c r="I201" s="1072"/>
      <c r="J201" s="1073"/>
      <c r="K201" s="1072"/>
      <c r="L201" s="1073"/>
      <c r="M201" s="1072">
        <v>226</v>
      </c>
      <c r="N201" s="1073"/>
      <c r="O201" s="1083" t="s">
        <v>277</v>
      </c>
      <c r="P201" s="1084"/>
      <c r="Q201" s="1081">
        <v>1</v>
      </c>
      <c r="R201" s="1049"/>
      <c r="S201" s="1082"/>
      <c r="T201" s="1081">
        <v>1</v>
      </c>
      <c r="U201" s="1049"/>
      <c r="V201" s="1082"/>
      <c r="W201" s="1081">
        <v>1</v>
      </c>
      <c r="X201" s="1049"/>
      <c r="Y201" s="1082"/>
      <c r="Z201" s="1081">
        <v>9900</v>
      </c>
      <c r="AA201" s="1049"/>
      <c r="AB201" s="1082"/>
      <c r="AC201" s="1081">
        <v>9900</v>
      </c>
      <c r="AD201" s="1049"/>
      <c r="AE201" s="1082"/>
      <c r="AF201" s="1081">
        <v>9900</v>
      </c>
      <c r="AG201" s="1049"/>
      <c r="AH201" s="1082"/>
      <c r="AI201" s="1081">
        <v>1</v>
      </c>
      <c r="AJ201" s="1049"/>
      <c r="AK201" s="1082"/>
      <c r="AL201" s="1081">
        <v>1</v>
      </c>
      <c r="AM201" s="1049"/>
      <c r="AN201" s="1082"/>
      <c r="AO201" s="1081">
        <v>1</v>
      </c>
      <c r="AP201" s="1049"/>
      <c r="AQ201" s="1082"/>
      <c r="AR201" s="1081">
        <v>0</v>
      </c>
      <c r="AS201" s="1049"/>
      <c r="AT201" s="1082"/>
      <c r="AU201" s="1081">
        <f>AR201</f>
        <v>0</v>
      </c>
      <c r="AV201" s="1049"/>
      <c r="AW201" s="1082"/>
      <c r="AX201" s="1081">
        <f>AU201</f>
        <v>0</v>
      </c>
      <c r="AY201" s="1049"/>
      <c r="AZ201" s="1082"/>
      <c r="BA201" s="100"/>
      <c r="BB201" s="100"/>
      <c r="BC201" s="30"/>
      <c r="BD201" s="30"/>
      <c r="BE201" s="30"/>
      <c r="BF201" s="30"/>
      <c r="BG201" s="31"/>
      <c r="BH201" s="31"/>
    </row>
    <row r="202" spans="1:60" s="17" customFormat="1" ht="18" customHeight="1" x14ac:dyDescent="0.25">
      <c r="A202" s="99"/>
      <c r="B202" s="455"/>
      <c r="C202" s="453"/>
      <c r="D202" s="453"/>
      <c r="E202" s="453"/>
      <c r="F202" s="453"/>
      <c r="G202" s="453"/>
      <c r="H202" s="454"/>
      <c r="I202" s="994"/>
      <c r="J202" s="995"/>
      <c r="K202" s="994"/>
      <c r="L202" s="995"/>
      <c r="M202" s="994"/>
      <c r="N202" s="995"/>
      <c r="O202" s="1085"/>
      <c r="P202" s="1086"/>
      <c r="Q202" s="812"/>
      <c r="R202" s="813"/>
      <c r="S202" s="814"/>
      <c r="T202" s="812"/>
      <c r="U202" s="813"/>
      <c r="V202" s="814"/>
      <c r="W202" s="812"/>
      <c r="X202" s="813"/>
      <c r="Y202" s="814"/>
      <c r="Z202" s="812"/>
      <c r="AA202" s="813"/>
      <c r="AB202" s="814"/>
      <c r="AC202" s="812"/>
      <c r="AD202" s="813"/>
      <c r="AE202" s="814"/>
      <c r="AF202" s="812"/>
      <c r="AG202" s="813"/>
      <c r="AH202" s="814"/>
      <c r="AI202" s="812"/>
      <c r="AJ202" s="813"/>
      <c r="AK202" s="814"/>
      <c r="AL202" s="812"/>
      <c r="AM202" s="813"/>
      <c r="AN202" s="814"/>
      <c r="AO202" s="812"/>
      <c r="AP202" s="813"/>
      <c r="AQ202" s="814"/>
      <c r="AR202" s="812"/>
      <c r="AS202" s="813"/>
      <c r="AT202" s="814"/>
      <c r="AU202" s="812"/>
      <c r="AV202" s="813"/>
      <c r="AW202" s="814"/>
      <c r="AX202" s="812"/>
      <c r="AY202" s="813"/>
      <c r="AZ202" s="814"/>
      <c r="BA202" s="100"/>
      <c r="BB202" s="100"/>
      <c r="BC202" s="30"/>
      <c r="BD202" s="30"/>
      <c r="BE202" s="30"/>
      <c r="BF202" s="30"/>
      <c r="BG202" s="31"/>
      <c r="BH202" s="31"/>
    </row>
    <row r="203" spans="1:60" s="17" customFormat="1" ht="18" customHeight="1" thickBot="1" x14ac:dyDescent="0.3">
      <c r="A203" s="99"/>
      <c r="B203" s="532"/>
      <c r="C203" s="533"/>
      <c r="D203" s="533"/>
      <c r="E203" s="533"/>
      <c r="F203" s="533"/>
      <c r="G203" s="533"/>
      <c r="H203" s="534"/>
      <c r="I203" s="832" t="s">
        <v>671</v>
      </c>
      <c r="J203" s="833"/>
      <c r="K203" s="833"/>
      <c r="L203" s="833"/>
      <c r="M203" s="833"/>
      <c r="N203" s="1080"/>
      <c r="O203" s="1087" t="s">
        <v>246</v>
      </c>
      <c r="P203" s="1088"/>
      <c r="Q203" s="989"/>
      <c r="R203" s="990"/>
      <c r="S203" s="991"/>
      <c r="T203" s="989"/>
      <c r="U203" s="990"/>
      <c r="V203" s="991"/>
      <c r="W203" s="989"/>
      <c r="X203" s="990"/>
      <c r="Y203" s="991"/>
      <c r="Z203" s="989"/>
      <c r="AA203" s="990"/>
      <c r="AB203" s="991"/>
      <c r="AC203" s="989"/>
      <c r="AD203" s="990"/>
      <c r="AE203" s="991"/>
      <c r="AF203" s="989"/>
      <c r="AG203" s="990"/>
      <c r="AH203" s="991"/>
      <c r="AI203" s="989"/>
      <c r="AJ203" s="990"/>
      <c r="AK203" s="991"/>
      <c r="AL203" s="989"/>
      <c r="AM203" s="990"/>
      <c r="AN203" s="991"/>
      <c r="AO203" s="989"/>
      <c r="AP203" s="990"/>
      <c r="AQ203" s="991"/>
      <c r="AR203" s="989"/>
      <c r="AS203" s="990"/>
      <c r="AT203" s="991"/>
      <c r="AU203" s="989"/>
      <c r="AV203" s="990"/>
      <c r="AW203" s="991"/>
      <c r="AX203" s="989"/>
      <c r="AY203" s="990"/>
      <c r="AZ203" s="991"/>
      <c r="BA203" s="100"/>
      <c r="BB203" s="100"/>
      <c r="BC203" s="30"/>
      <c r="BD203" s="30"/>
      <c r="BE203" s="30"/>
      <c r="BF203" s="30"/>
      <c r="BG203" s="31"/>
      <c r="BH203" s="31"/>
    </row>
    <row r="204" spans="1:60" s="17" customFormat="1" ht="18" customHeight="1" x14ac:dyDescent="0.25">
      <c r="A204" s="99"/>
      <c r="B204" s="1070" t="s">
        <v>702</v>
      </c>
      <c r="C204" s="608"/>
      <c r="D204" s="608"/>
      <c r="E204" s="608"/>
      <c r="F204" s="608"/>
      <c r="G204" s="608"/>
      <c r="H204" s="1071"/>
      <c r="I204" s="1072"/>
      <c r="J204" s="1073"/>
      <c r="K204" s="1072"/>
      <c r="L204" s="1073"/>
      <c r="M204" s="1072">
        <v>226</v>
      </c>
      <c r="N204" s="1073"/>
      <c r="O204" s="1083" t="s">
        <v>277</v>
      </c>
      <c r="P204" s="1084"/>
      <c r="Q204" s="1081">
        <v>1</v>
      </c>
      <c r="R204" s="1049"/>
      <c r="S204" s="1082"/>
      <c r="T204" s="1081">
        <v>1</v>
      </c>
      <c r="U204" s="1049"/>
      <c r="V204" s="1082"/>
      <c r="W204" s="1081">
        <v>1</v>
      </c>
      <c r="X204" s="1049"/>
      <c r="Y204" s="1082"/>
      <c r="Z204" s="1081">
        <v>3000</v>
      </c>
      <c r="AA204" s="1049"/>
      <c r="AB204" s="1082"/>
      <c r="AC204" s="1081">
        <v>3000</v>
      </c>
      <c r="AD204" s="1049"/>
      <c r="AE204" s="1082"/>
      <c r="AF204" s="1081">
        <v>3000</v>
      </c>
      <c r="AG204" s="1049"/>
      <c r="AH204" s="1082"/>
      <c r="AI204" s="1081">
        <v>1</v>
      </c>
      <c r="AJ204" s="1049"/>
      <c r="AK204" s="1082"/>
      <c r="AL204" s="1081">
        <v>1</v>
      </c>
      <c r="AM204" s="1049"/>
      <c r="AN204" s="1082"/>
      <c r="AO204" s="1081">
        <v>1</v>
      </c>
      <c r="AP204" s="1049"/>
      <c r="AQ204" s="1082"/>
      <c r="AR204" s="1081">
        <f>AJ54</f>
        <v>50000</v>
      </c>
      <c r="AS204" s="1049"/>
      <c r="AT204" s="1082"/>
      <c r="AU204" s="1081">
        <f>AR204</f>
        <v>50000</v>
      </c>
      <c r="AV204" s="1049"/>
      <c r="AW204" s="1082"/>
      <c r="AX204" s="1081">
        <f>AU204</f>
        <v>50000</v>
      </c>
      <c r="AY204" s="1049"/>
      <c r="AZ204" s="1082"/>
      <c r="BA204" s="100"/>
      <c r="BB204" s="100"/>
      <c r="BC204" s="30"/>
      <c r="BD204" s="30"/>
      <c r="BE204" s="30"/>
      <c r="BF204" s="30"/>
      <c r="BG204" s="31"/>
      <c r="BH204" s="31"/>
    </row>
    <row r="205" spans="1:60" s="17" customFormat="1" ht="18" customHeight="1" x14ac:dyDescent="0.25">
      <c r="A205" s="99"/>
      <c r="B205" s="455"/>
      <c r="C205" s="453"/>
      <c r="D205" s="453"/>
      <c r="E205" s="453"/>
      <c r="F205" s="453"/>
      <c r="G205" s="453"/>
      <c r="H205" s="454"/>
      <c r="I205" s="994"/>
      <c r="J205" s="995"/>
      <c r="K205" s="994"/>
      <c r="L205" s="995"/>
      <c r="M205" s="994"/>
      <c r="N205" s="995"/>
      <c r="O205" s="1085"/>
      <c r="P205" s="1086"/>
      <c r="Q205" s="812"/>
      <c r="R205" s="813"/>
      <c r="S205" s="814"/>
      <c r="T205" s="812"/>
      <c r="U205" s="813"/>
      <c r="V205" s="814"/>
      <c r="W205" s="812"/>
      <c r="X205" s="813"/>
      <c r="Y205" s="814"/>
      <c r="Z205" s="812"/>
      <c r="AA205" s="813"/>
      <c r="AB205" s="814"/>
      <c r="AC205" s="812"/>
      <c r="AD205" s="813"/>
      <c r="AE205" s="814"/>
      <c r="AF205" s="812"/>
      <c r="AG205" s="813"/>
      <c r="AH205" s="814"/>
      <c r="AI205" s="812"/>
      <c r="AJ205" s="813"/>
      <c r="AK205" s="814"/>
      <c r="AL205" s="812"/>
      <c r="AM205" s="813"/>
      <c r="AN205" s="814"/>
      <c r="AO205" s="812"/>
      <c r="AP205" s="813"/>
      <c r="AQ205" s="814"/>
      <c r="AR205" s="812"/>
      <c r="AS205" s="813"/>
      <c r="AT205" s="814"/>
      <c r="AU205" s="812"/>
      <c r="AV205" s="813"/>
      <c r="AW205" s="814"/>
      <c r="AX205" s="812"/>
      <c r="AY205" s="813"/>
      <c r="AZ205" s="814"/>
      <c r="BA205" s="100"/>
      <c r="BB205" s="100"/>
      <c r="BC205" s="30"/>
      <c r="BD205" s="30"/>
      <c r="BE205" s="30"/>
      <c r="BF205" s="30"/>
      <c r="BG205" s="31"/>
      <c r="BH205" s="31"/>
    </row>
    <row r="206" spans="1:60" s="17" customFormat="1" ht="18" customHeight="1" thickBot="1" x14ac:dyDescent="0.3">
      <c r="A206" s="99"/>
      <c r="B206" s="532"/>
      <c r="C206" s="533"/>
      <c r="D206" s="533"/>
      <c r="E206" s="533"/>
      <c r="F206" s="533"/>
      <c r="G206" s="533"/>
      <c r="H206" s="534"/>
      <c r="I206" s="832" t="s">
        <v>671</v>
      </c>
      <c r="J206" s="833"/>
      <c r="K206" s="833"/>
      <c r="L206" s="833"/>
      <c r="M206" s="833"/>
      <c r="N206" s="1080"/>
      <c r="O206" s="1087" t="s">
        <v>246</v>
      </c>
      <c r="P206" s="1088"/>
      <c r="Q206" s="989"/>
      <c r="R206" s="990"/>
      <c r="S206" s="991"/>
      <c r="T206" s="989"/>
      <c r="U206" s="990"/>
      <c r="V206" s="991"/>
      <c r="W206" s="989"/>
      <c r="X206" s="990"/>
      <c r="Y206" s="991"/>
      <c r="Z206" s="989"/>
      <c r="AA206" s="990"/>
      <c r="AB206" s="991"/>
      <c r="AC206" s="989"/>
      <c r="AD206" s="990"/>
      <c r="AE206" s="991"/>
      <c r="AF206" s="989"/>
      <c r="AG206" s="990"/>
      <c r="AH206" s="991"/>
      <c r="AI206" s="989"/>
      <c r="AJ206" s="990"/>
      <c r="AK206" s="991"/>
      <c r="AL206" s="989"/>
      <c r="AM206" s="990"/>
      <c r="AN206" s="991"/>
      <c r="AO206" s="989"/>
      <c r="AP206" s="990"/>
      <c r="AQ206" s="991"/>
      <c r="AR206" s="989"/>
      <c r="AS206" s="990"/>
      <c r="AT206" s="991"/>
      <c r="AU206" s="989"/>
      <c r="AV206" s="990"/>
      <c r="AW206" s="991"/>
      <c r="AX206" s="989"/>
      <c r="AY206" s="990"/>
      <c r="AZ206" s="991"/>
      <c r="BA206" s="100"/>
      <c r="BB206" s="100"/>
      <c r="BC206" s="30"/>
      <c r="BD206" s="30"/>
      <c r="BE206" s="30"/>
      <c r="BF206" s="30"/>
      <c r="BG206" s="31"/>
      <c r="BH206" s="31"/>
    </row>
    <row r="207" spans="1:60" s="17" customFormat="1" ht="18" customHeight="1" x14ac:dyDescent="0.25">
      <c r="A207" s="99"/>
      <c r="B207" s="1070" t="s">
        <v>673</v>
      </c>
      <c r="C207" s="608"/>
      <c r="D207" s="608"/>
      <c r="E207" s="608"/>
      <c r="F207" s="608"/>
      <c r="G207" s="608"/>
      <c r="H207" s="1071"/>
      <c r="I207" s="1072"/>
      <c r="J207" s="1073"/>
      <c r="K207" s="1072"/>
      <c r="L207" s="1073"/>
      <c r="M207" s="1072">
        <v>226</v>
      </c>
      <c r="N207" s="1073"/>
      <c r="O207" s="1083" t="s">
        <v>277</v>
      </c>
      <c r="P207" s="1084"/>
      <c r="Q207" s="1081">
        <v>1</v>
      </c>
      <c r="R207" s="1049"/>
      <c r="S207" s="1082"/>
      <c r="T207" s="1081">
        <v>1</v>
      </c>
      <c r="U207" s="1049"/>
      <c r="V207" s="1082"/>
      <c r="W207" s="1081">
        <v>1</v>
      </c>
      <c r="X207" s="1049"/>
      <c r="Y207" s="1082"/>
      <c r="Z207" s="1081">
        <v>90000</v>
      </c>
      <c r="AA207" s="1049"/>
      <c r="AB207" s="1082"/>
      <c r="AC207" s="1081">
        <v>90000</v>
      </c>
      <c r="AD207" s="1049"/>
      <c r="AE207" s="1082"/>
      <c r="AF207" s="1081">
        <v>90000</v>
      </c>
      <c r="AG207" s="1049"/>
      <c r="AH207" s="1082"/>
      <c r="AI207" s="1081">
        <v>2</v>
      </c>
      <c r="AJ207" s="1049"/>
      <c r="AK207" s="1082"/>
      <c r="AL207" s="1081">
        <v>2</v>
      </c>
      <c r="AM207" s="1049"/>
      <c r="AN207" s="1082"/>
      <c r="AO207" s="1081">
        <v>2</v>
      </c>
      <c r="AP207" s="1049"/>
      <c r="AQ207" s="1082"/>
      <c r="AR207" s="1081">
        <v>100000</v>
      </c>
      <c r="AS207" s="1049"/>
      <c r="AT207" s="1082"/>
      <c r="AU207" s="1081">
        <f>AR207</f>
        <v>100000</v>
      </c>
      <c r="AV207" s="1049"/>
      <c r="AW207" s="1082"/>
      <c r="AX207" s="1081">
        <f>AU207</f>
        <v>100000</v>
      </c>
      <c r="AY207" s="1049"/>
      <c r="AZ207" s="1082"/>
      <c r="BA207" s="100"/>
      <c r="BB207" s="100"/>
      <c r="BC207" s="30"/>
      <c r="BD207" s="30"/>
      <c r="BE207" s="30"/>
      <c r="BF207" s="30"/>
      <c r="BG207" s="31"/>
      <c r="BH207" s="31"/>
    </row>
    <row r="208" spans="1:60" s="17" customFormat="1" ht="18" customHeight="1" x14ac:dyDescent="0.25">
      <c r="A208" s="99"/>
      <c r="B208" s="455"/>
      <c r="C208" s="453"/>
      <c r="D208" s="453"/>
      <c r="E208" s="453"/>
      <c r="F208" s="453"/>
      <c r="G208" s="453"/>
      <c r="H208" s="454"/>
      <c r="I208" s="994"/>
      <c r="J208" s="995"/>
      <c r="K208" s="994"/>
      <c r="L208" s="995"/>
      <c r="M208" s="994"/>
      <c r="N208" s="995"/>
      <c r="O208" s="1085"/>
      <c r="P208" s="1086"/>
      <c r="Q208" s="812"/>
      <c r="R208" s="813"/>
      <c r="S208" s="814"/>
      <c r="T208" s="812"/>
      <c r="U208" s="813"/>
      <c r="V208" s="814"/>
      <c r="W208" s="812"/>
      <c r="X208" s="813"/>
      <c r="Y208" s="814"/>
      <c r="Z208" s="812"/>
      <c r="AA208" s="813"/>
      <c r="AB208" s="814"/>
      <c r="AC208" s="812"/>
      <c r="AD208" s="813"/>
      <c r="AE208" s="814"/>
      <c r="AF208" s="812"/>
      <c r="AG208" s="813"/>
      <c r="AH208" s="814"/>
      <c r="AI208" s="812"/>
      <c r="AJ208" s="813"/>
      <c r="AK208" s="814"/>
      <c r="AL208" s="812"/>
      <c r="AM208" s="813"/>
      <c r="AN208" s="814"/>
      <c r="AO208" s="812"/>
      <c r="AP208" s="813"/>
      <c r="AQ208" s="814"/>
      <c r="AR208" s="812"/>
      <c r="AS208" s="813"/>
      <c r="AT208" s="814"/>
      <c r="AU208" s="812"/>
      <c r="AV208" s="813"/>
      <c r="AW208" s="814"/>
      <c r="AX208" s="812"/>
      <c r="AY208" s="813"/>
      <c r="AZ208" s="814"/>
      <c r="BA208" s="100"/>
      <c r="BB208" s="100"/>
      <c r="BC208" s="30"/>
      <c r="BD208" s="30"/>
      <c r="BE208" s="30"/>
      <c r="BF208" s="30"/>
      <c r="BG208" s="31"/>
      <c r="BH208" s="31"/>
    </row>
    <row r="209" spans="1:60" s="17" customFormat="1" ht="18" customHeight="1" thickBot="1" x14ac:dyDescent="0.3">
      <c r="A209" s="99"/>
      <c r="B209" s="532"/>
      <c r="C209" s="533"/>
      <c r="D209" s="533"/>
      <c r="E209" s="533"/>
      <c r="F209" s="533"/>
      <c r="G209" s="533"/>
      <c r="H209" s="534"/>
      <c r="I209" s="992" t="s">
        <v>671</v>
      </c>
      <c r="J209" s="1284"/>
      <c r="K209" s="1284"/>
      <c r="L209" s="1284"/>
      <c r="M209" s="1284"/>
      <c r="N209" s="993"/>
      <c r="O209" s="1294" t="s">
        <v>246</v>
      </c>
      <c r="P209" s="1295"/>
      <c r="Q209" s="986"/>
      <c r="R209" s="987"/>
      <c r="S209" s="988"/>
      <c r="T209" s="986"/>
      <c r="U209" s="987"/>
      <c r="V209" s="988"/>
      <c r="W209" s="986"/>
      <c r="X209" s="987"/>
      <c r="Y209" s="988"/>
      <c r="Z209" s="986"/>
      <c r="AA209" s="987"/>
      <c r="AB209" s="988"/>
      <c r="AC209" s="986"/>
      <c r="AD209" s="987"/>
      <c r="AE209" s="988"/>
      <c r="AF209" s="986"/>
      <c r="AG209" s="987"/>
      <c r="AH209" s="988"/>
      <c r="AI209" s="986"/>
      <c r="AJ209" s="987"/>
      <c r="AK209" s="988"/>
      <c r="AL209" s="986"/>
      <c r="AM209" s="987"/>
      <c r="AN209" s="988"/>
      <c r="AO209" s="986"/>
      <c r="AP209" s="987"/>
      <c r="AQ209" s="988"/>
      <c r="AR209" s="986"/>
      <c r="AS209" s="987"/>
      <c r="AT209" s="988"/>
      <c r="AU209" s="986"/>
      <c r="AV209" s="987"/>
      <c r="AW209" s="988"/>
      <c r="AX209" s="986"/>
      <c r="AY209" s="987"/>
      <c r="AZ209" s="988"/>
      <c r="BA209" s="100"/>
      <c r="BB209" s="100"/>
      <c r="BC209" s="30"/>
      <c r="BD209" s="30"/>
      <c r="BE209" s="30"/>
      <c r="BF209" s="30"/>
      <c r="BG209" s="31"/>
      <c r="BH209" s="31"/>
    </row>
    <row r="210" spans="1:60" s="17" customFormat="1" ht="18" customHeight="1" x14ac:dyDescent="0.25">
      <c r="A210" s="99"/>
      <c r="B210" s="1070" t="s">
        <v>752</v>
      </c>
      <c r="C210" s="608"/>
      <c r="D210" s="608"/>
      <c r="E210" s="608"/>
      <c r="F210" s="608"/>
      <c r="G210" s="608"/>
      <c r="H210" s="1071"/>
      <c r="I210" s="1040"/>
      <c r="J210" s="1042"/>
      <c r="K210" s="1040"/>
      <c r="L210" s="1042"/>
      <c r="M210" s="1040">
        <v>227</v>
      </c>
      <c r="N210" s="1042"/>
      <c r="O210" s="1296" t="s">
        <v>277</v>
      </c>
      <c r="P210" s="1297"/>
      <c r="Q210" s="723">
        <v>1</v>
      </c>
      <c r="R210" s="723"/>
      <c r="S210" s="723"/>
      <c r="T210" s="723">
        <v>1</v>
      </c>
      <c r="U210" s="723"/>
      <c r="V210" s="723"/>
      <c r="W210" s="723">
        <v>1</v>
      </c>
      <c r="X210" s="723"/>
      <c r="Y210" s="723"/>
      <c r="Z210" s="723">
        <v>20000</v>
      </c>
      <c r="AA210" s="723"/>
      <c r="AB210" s="723"/>
      <c r="AC210" s="723">
        <v>20000</v>
      </c>
      <c r="AD210" s="723"/>
      <c r="AE210" s="723"/>
      <c r="AF210" s="723">
        <v>20000</v>
      </c>
      <c r="AG210" s="723"/>
      <c r="AH210" s="723"/>
      <c r="AI210" s="723">
        <v>1</v>
      </c>
      <c r="AJ210" s="723"/>
      <c r="AK210" s="723"/>
      <c r="AL210" s="723">
        <v>1</v>
      </c>
      <c r="AM210" s="723"/>
      <c r="AN210" s="723"/>
      <c r="AO210" s="723">
        <v>1</v>
      </c>
      <c r="AP210" s="723"/>
      <c r="AQ210" s="723"/>
      <c r="AR210" s="723">
        <f>Q210*Z210*AI210</f>
        <v>20000</v>
      </c>
      <c r="AS210" s="723"/>
      <c r="AT210" s="723"/>
      <c r="AU210" s="723">
        <f>AR210</f>
        <v>20000</v>
      </c>
      <c r="AV210" s="723"/>
      <c r="AW210" s="723"/>
      <c r="AX210" s="723">
        <f>AU210</f>
        <v>20000</v>
      </c>
      <c r="AY210" s="723"/>
      <c r="AZ210" s="723"/>
      <c r="BA210" s="100"/>
      <c r="BB210" s="100"/>
      <c r="BC210" s="30"/>
      <c r="BD210" s="30"/>
      <c r="BE210" s="30"/>
      <c r="BF210" s="30"/>
      <c r="BG210" s="31"/>
      <c r="BH210" s="31"/>
    </row>
    <row r="211" spans="1:60" s="17" customFormat="1" ht="18" customHeight="1" thickBot="1" x14ac:dyDescent="0.3">
      <c r="A211" s="99"/>
      <c r="B211" s="532"/>
      <c r="C211" s="533"/>
      <c r="D211" s="533"/>
      <c r="E211" s="533"/>
      <c r="F211" s="533"/>
      <c r="G211" s="533"/>
      <c r="H211" s="534"/>
      <c r="I211" s="832" t="s">
        <v>169</v>
      </c>
      <c r="J211" s="833"/>
      <c r="K211" s="833"/>
      <c r="L211" s="833"/>
      <c r="M211" s="833"/>
      <c r="N211" s="1080"/>
      <c r="O211" s="1087" t="s">
        <v>246</v>
      </c>
      <c r="P211" s="1088"/>
      <c r="Q211" s="426"/>
      <c r="R211" s="427"/>
      <c r="S211" s="428"/>
      <c r="T211" s="426"/>
      <c r="U211" s="427"/>
      <c r="V211" s="428"/>
      <c r="W211" s="426"/>
      <c r="X211" s="427"/>
      <c r="Y211" s="428"/>
      <c r="Z211" s="426"/>
      <c r="AA211" s="427"/>
      <c r="AB211" s="428"/>
      <c r="AC211" s="426"/>
      <c r="AD211" s="427"/>
      <c r="AE211" s="428"/>
      <c r="AF211" s="426"/>
      <c r="AG211" s="427"/>
      <c r="AH211" s="428"/>
      <c r="AI211" s="426"/>
      <c r="AJ211" s="427"/>
      <c r="AK211" s="428"/>
      <c r="AL211" s="426"/>
      <c r="AM211" s="427"/>
      <c r="AN211" s="428"/>
      <c r="AO211" s="426"/>
      <c r="AP211" s="427"/>
      <c r="AQ211" s="428"/>
      <c r="AR211" s="426"/>
      <c r="AS211" s="427"/>
      <c r="AT211" s="428"/>
      <c r="AU211" s="426"/>
      <c r="AV211" s="427"/>
      <c r="AW211" s="428"/>
      <c r="AX211" s="426"/>
      <c r="AY211" s="427"/>
      <c r="AZ211" s="428"/>
      <c r="BA211" s="100"/>
      <c r="BB211" s="100"/>
      <c r="BC211" s="30"/>
      <c r="BD211" s="30"/>
      <c r="BE211" s="30"/>
      <c r="BF211" s="30"/>
      <c r="BG211" s="31"/>
      <c r="BH211" s="31"/>
    </row>
    <row r="212" spans="1:60" s="17" customFormat="1" ht="18" customHeight="1" x14ac:dyDescent="0.25">
      <c r="A212" s="99"/>
      <c r="B212" s="1070" t="s">
        <v>706</v>
      </c>
      <c r="C212" s="608"/>
      <c r="D212" s="608"/>
      <c r="E212" s="608"/>
      <c r="F212" s="608"/>
      <c r="G212" s="608"/>
      <c r="H212" s="1071"/>
      <c r="I212" s="1072"/>
      <c r="J212" s="1073"/>
      <c r="K212" s="1072"/>
      <c r="L212" s="1073"/>
      <c r="M212" s="1072">
        <v>310</v>
      </c>
      <c r="N212" s="1073"/>
      <c r="O212" s="1083" t="s">
        <v>277</v>
      </c>
      <c r="P212" s="1084"/>
      <c r="Q212" s="1081">
        <v>12</v>
      </c>
      <c r="R212" s="1049"/>
      <c r="S212" s="1082"/>
      <c r="T212" s="1081">
        <v>12</v>
      </c>
      <c r="U212" s="1049"/>
      <c r="V212" s="1082"/>
      <c r="W212" s="1081">
        <v>12</v>
      </c>
      <c r="X212" s="1049"/>
      <c r="Y212" s="1082"/>
      <c r="Z212" s="1081">
        <v>50000</v>
      </c>
      <c r="AA212" s="1049"/>
      <c r="AB212" s="1082"/>
      <c r="AC212" s="1081">
        <v>50000</v>
      </c>
      <c r="AD212" s="1049"/>
      <c r="AE212" s="1082"/>
      <c r="AF212" s="1081">
        <v>50000</v>
      </c>
      <c r="AG212" s="1049"/>
      <c r="AH212" s="1082"/>
      <c r="AI212" s="1081">
        <v>1</v>
      </c>
      <c r="AJ212" s="1049"/>
      <c r="AK212" s="1082"/>
      <c r="AL212" s="1081">
        <v>1</v>
      </c>
      <c r="AM212" s="1049"/>
      <c r="AN212" s="1082"/>
      <c r="AO212" s="1081">
        <v>1</v>
      </c>
      <c r="AP212" s="1049"/>
      <c r="AQ212" s="1082"/>
      <c r="AR212" s="1081">
        <f>Q212*Z212*AI212</f>
        <v>600000</v>
      </c>
      <c r="AS212" s="1049"/>
      <c r="AT212" s="1082"/>
      <c r="AU212" s="1081">
        <f>T212*AC212*AL212</f>
        <v>600000</v>
      </c>
      <c r="AV212" s="1049"/>
      <c r="AW212" s="1082"/>
      <c r="AX212" s="1081">
        <f>W212*AF212*AO212</f>
        <v>600000</v>
      </c>
      <c r="AY212" s="1049"/>
      <c r="AZ212" s="1082"/>
      <c r="BA212" s="100"/>
      <c r="BB212" s="100"/>
      <c r="BC212" s="30"/>
      <c r="BD212" s="30"/>
      <c r="BE212" s="30"/>
      <c r="BF212" s="30"/>
      <c r="BG212" s="31"/>
      <c r="BH212" s="31"/>
    </row>
    <row r="213" spans="1:60" s="17" customFormat="1" ht="18" customHeight="1" x14ac:dyDescent="0.25">
      <c r="A213" s="99"/>
      <c r="B213" s="455"/>
      <c r="C213" s="453"/>
      <c r="D213" s="453"/>
      <c r="E213" s="453"/>
      <c r="F213" s="453"/>
      <c r="G213" s="453"/>
      <c r="H213" s="454"/>
      <c r="I213" s="994"/>
      <c r="J213" s="995"/>
      <c r="K213" s="994"/>
      <c r="L213" s="995"/>
      <c r="M213" s="994"/>
      <c r="N213" s="995"/>
      <c r="O213" s="1085"/>
      <c r="P213" s="1086"/>
      <c r="Q213" s="812"/>
      <c r="R213" s="813"/>
      <c r="S213" s="814"/>
      <c r="T213" s="812"/>
      <c r="U213" s="813"/>
      <c r="V213" s="814"/>
      <c r="W213" s="812"/>
      <c r="X213" s="813"/>
      <c r="Y213" s="814"/>
      <c r="Z213" s="812"/>
      <c r="AA213" s="813"/>
      <c r="AB213" s="814"/>
      <c r="AC213" s="812"/>
      <c r="AD213" s="813"/>
      <c r="AE213" s="814"/>
      <c r="AF213" s="812"/>
      <c r="AG213" s="813"/>
      <c r="AH213" s="814"/>
      <c r="AI213" s="812"/>
      <c r="AJ213" s="813"/>
      <c r="AK213" s="814"/>
      <c r="AL213" s="812"/>
      <c r="AM213" s="813"/>
      <c r="AN213" s="814"/>
      <c r="AO213" s="812"/>
      <c r="AP213" s="813"/>
      <c r="AQ213" s="814"/>
      <c r="AR213" s="812"/>
      <c r="AS213" s="813"/>
      <c r="AT213" s="814"/>
      <c r="AU213" s="812"/>
      <c r="AV213" s="813"/>
      <c r="AW213" s="814"/>
      <c r="AX213" s="812"/>
      <c r="AY213" s="813"/>
      <c r="AZ213" s="814"/>
      <c r="BA213" s="100"/>
      <c r="BB213" s="100"/>
      <c r="BC213" s="30"/>
      <c r="BD213" s="30"/>
      <c r="BE213" s="30"/>
      <c r="BF213" s="30"/>
      <c r="BG213" s="31"/>
      <c r="BH213" s="31"/>
    </row>
    <row r="214" spans="1:60" s="17" customFormat="1" ht="32.25" customHeight="1" thickBot="1" x14ac:dyDescent="0.3">
      <c r="A214" s="99"/>
      <c r="B214" s="532"/>
      <c r="C214" s="533"/>
      <c r="D214" s="533"/>
      <c r="E214" s="533"/>
      <c r="F214" s="533"/>
      <c r="G214" s="533"/>
      <c r="H214" s="534"/>
      <c r="I214" s="832" t="s">
        <v>671</v>
      </c>
      <c r="J214" s="833"/>
      <c r="K214" s="833"/>
      <c r="L214" s="833"/>
      <c r="M214" s="833"/>
      <c r="N214" s="1080"/>
      <c r="O214" s="1087" t="s">
        <v>246</v>
      </c>
      <c r="P214" s="1088"/>
      <c r="Q214" s="989"/>
      <c r="R214" s="990"/>
      <c r="S214" s="991"/>
      <c r="T214" s="989"/>
      <c r="U214" s="990"/>
      <c r="V214" s="991"/>
      <c r="W214" s="989"/>
      <c r="X214" s="990"/>
      <c r="Y214" s="991"/>
      <c r="Z214" s="989"/>
      <c r="AA214" s="990"/>
      <c r="AB214" s="991"/>
      <c r="AC214" s="989"/>
      <c r="AD214" s="990"/>
      <c r="AE214" s="991"/>
      <c r="AF214" s="989"/>
      <c r="AG214" s="990"/>
      <c r="AH214" s="991"/>
      <c r="AI214" s="989"/>
      <c r="AJ214" s="990"/>
      <c r="AK214" s="991"/>
      <c r="AL214" s="989"/>
      <c r="AM214" s="990"/>
      <c r="AN214" s="991"/>
      <c r="AO214" s="989"/>
      <c r="AP214" s="990"/>
      <c r="AQ214" s="991"/>
      <c r="AR214" s="989"/>
      <c r="AS214" s="990"/>
      <c r="AT214" s="991"/>
      <c r="AU214" s="989"/>
      <c r="AV214" s="990"/>
      <c r="AW214" s="991"/>
      <c r="AX214" s="989"/>
      <c r="AY214" s="990"/>
      <c r="AZ214" s="991"/>
      <c r="BA214" s="100"/>
      <c r="BB214" s="100"/>
      <c r="BC214" s="30"/>
      <c r="BD214" s="30"/>
      <c r="BE214" s="30"/>
      <c r="BF214" s="30"/>
      <c r="BG214" s="31"/>
      <c r="BH214" s="31"/>
    </row>
    <row r="215" spans="1:60" s="17" customFormat="1" ht="18" customHeight="1" x14ac:dyDescent="0.25">
      <c r="A215" s="99"/>
      <c r="B215" s="1070" t="s">
        <v>674</v>
      </c>
      <c r="C215" s="608"/>
      <c r="D215" s="608"/>
      <c r="E215" s="608"/>
      <c r="F215" s="608"/>
      <c r="G215" s="608"/>
      <c r="H215" s="1071"/>
      <c r="I215" s="1072"/>
      <c r="J215" s="1073"/>
      <c r="K215" s="1072"/>
      <c r="L215" s="1073"/>
      <c r="M215" s="1072">
        <v>341</v>
      </c>
      <c r="N215" s="1073"/>
      <c r="O215" s="1083" t="s">
        <v>277</v>
      </c>
      <c r="P215" s="1084"/>
      <c r="Q215" s="1081">
        <v>2</v>
      </c>
      <c r="R215" s="1049"/>
      <c r="S215" s="1082"/>
      <c r="T215" s="1081">
        <v>2</v>
      </c>
      <c r="U215" s="1049"/>
      <c r="V215" s="1082"/>
      <c r="W215" s="1081">
        <v>2</v>
      </c>
      <c r="X215" s="1049"/>
      <c r="Y215" s="1082"/>
      <c r="Z215" s="1081">
        <v>10000</v>
      </c>
      <c r="AA215" s="1049"/>
      <c r="AB215" s="1082"/>
      <c r="AC215" s="1081">
        <v>10000</v>
      </c>
      <c r="AD215" s="1049"/>
      <c r="AE215" s="1082"/>
      <c r="AF215" s="1081">
        <v>10000</v>
      </c>
      <c r="AG215" s="1049"/>
      <c r="AH215" s="1082"/>
      <c r="AI215" s="1081">
        <v>1</v>
      </c>
      <c r="AJ215" s="1049"/>
      <c r="AK215" s="1082"/>
      <c r="AL215" s="1081">
        <v>1</v>
      </c>
      <c r="AM215" s="1049"/>
      <c r="AN215" s="1082"/>
      <c r="AO215" s="1081">
        <v>1</v>
      </c>
      <c r="AP215" s="1049"/>
      <c r="AQ215" s="1082"/>
      <c r="AR215" s="1081">
        <f>Q215*Z215*AI215</f>
        <v>20000</v>
      </c>
      <c r="AS215" s="1049"/>
      <c r="AT215" s="1082"/>
      <c r="AU215" s="1081">
        <f t="shared" ref="AU215" si="29">T215*AC215*AL215</f>
        <v>20000</v>
      </c>
      <c r="AV215" s="1049"/>
      <c r="AW215" s="1082"/>
      <c r="AX215" s="1081">
        <f t="shared" ref="AX215" si="30">W215*AF215*AO215</f>
        <v>20000</v>
      </c>
      <c r="AY215" s="1049"/>
      <c r="AZ215" s="1082"/>
      <c r="BA215" s="100"/>
      <c r="BB215" s="100"/>
      <c r="BC215" s="30"/>
      <c r="BD215" s="30"/>
      <c r="BE215" s="30"/>
      <c r="BF215" s="30"/>
      <c r="BG215" s="31"/>
      <c r="BH215" s="31"/>
    </row>
    <row r="216" spans="1:60" s="17" customFormat="1" ht="18" customHeight="1" x14ac:dyDescent="0.25">
      <c r="A216" s="99"/>
      <c r="B216" s="455"/>
      <c r="C216" s="453"/>
      <c r="D216" s="453"/>
      <c r="E216" s="453"/>
      <c r="F216" s="453"/>
      <c r="G216" s="453"/>
      <c r="H216" s="454"/>
      <c r="I216" s="994"/>
      <c r="J216" s="995"/>
      <c r="K216" s="994"/>
      <c r="L216" s="995"/>
      <c r="M216" s="994"/>
      <c r="N216" s="995"/>
      <c r="O216" s="1085"/>
      <c r="P216" s="1086"/>
      <c r="Q216" s="812"/>
      <c r="R216" s="813"/>
      <c r="S216" s="814"/>
      <c r="T216" s="812"/>
      <c r="U216" s="813"/>
      <c r="V216" s="814"/>
      <c r="W216" s="812"/>
      <c r="X216" s="813"/>
      <c r="Y216" s="814"/>
      <c r="Z216" s="812"/>
      <c r="AA216" s="813"/>
      <c r="AB216" s="814"/>
      <c r="AC216" s="812"/>
      <c r="AD216" s="813"/>
      <c r="AE216" s="814"/>
      <c r="AF216" s="812"/>
      <c r="AG216" s="813"/>
      <c r="AH216" s="814"/>
      <c r="AI216" s="812"/>
      <c r="AJ216" s="813"/>
      <c r="AK216" s="814"/>
      <c r="AL216" s="812"/>
      <c r="AM216" s="813"/>
      <c r="AN216" s="814"/>
      <c r="AO216" s="812"/>
      <c r="AP216" s="813"/>
      <c r="AQ216" s="814"/>
      <c r="AR216" s="812"/>
      <c r="AS216" s="813"/>
      <c r="AT216" s="814"/>
      <c r="AU216" s="812"/>
      <c r="AV216" s="813"/>
      <c r="AW216" s="814"/>
      <c r="AX216" s="812"/>
      <c r="AY216" s="813"/>
      <c r="AZ216" s="814"/>
      <c r="BA216" s="100"/>
      <c r="BB216" s="100"/>
      <c r="BC216" s="30"/>
      <c r="BD216" s="30"/>
      <c r="BE216" s="30"/>
      <c r="BF216" s="30"/>
      <c r="BG216" s="31"/>
      <c r="BH216" s="31"/>
    </row>
    <row r="217" spans="1:60" s="17" customFormat="1" ht="18" customHeight="1" thickBot="1" x14ac:dyDescent="0.3">
      <c r="A217" s="99"/>
      <c r="B217" s="532"/>
      <c r="C217" s="533"/>
      <c r="D217" s="533"/>
      <c r="E217" s="533"/>
      <c r="F217" s="533"/>
      <c r="G217" s="533"/>
      <c r="H217" s="534"/>
      <c r="I217" s="832" t="s">
        <v>671</v>
      </c>
      <c r="J217" s="833"/>
      <c r="K217" s="833"/>
      <c r="L217" s="833"/>
      <c r="M217" s="833"/>
      <c r="N217" s="1080"/>
      <c r="O217" s="1087" t="s">
        <v>246</v>
      </c>
      <c r="P217" s="1088"/>
      <c r="Q217" s="989"/>
      <c r="R217" s="990"/>
      <c r="S217" s="991"/>
      <c r="T217" s="989"/>
      <c r="U217" s="990"/>
      <c r="V217" s="991"/>
      <c r="W217" s="989"/>
      <c r="X217" s="990"/>
      <c r="Y217" s="991"/>
      <c r="Z217" s="989"/>
      <c r="AA217" s="990"/>
      <c r="AB217" s="991"/>
      <c r="AC217" s="989"/>
      <c r="AD217" s="990"/>
      <c r="AE217" s="991"/>
      <c r="AF217" s="989"/>
      <c r="AG217" s="990"/>
      <c r="AH217" s="991"/>
      <c r="AI217" s="989"/>
      <c r="AJ217" s="990"/>
      <c r="AK217" s="991"/>
      <c r="AL217" s="989"/>
      <c r="AM217" s="990"/>
      <c r="AN217" s="991"/>
      <c r="AO217" s="989"/>
      <c r="AP217" s="990"/>
      <c r="AQ217" s="991"/>
      <c r="AR217" s="989"/>
      <c r="AS217" s="990"/>
      <c r="AT217" s="991"/>
      <c r="AU217" s="989"/>
      <c r="AV217" s="990"/>
      <c r="AW217" s="991"/>
      <c r="AX217" s="989"/>
      <c r="AY217" s="990"/>
      <c r="AZ217" s="991"/>
      <c r="BA217" s="100"/>
      <c r="BB217" s="100"/>
      <c r="BC217" s="30"/>
      <c r="BD217" s="30"/>
      <c r="BE217" s="30"/>
      <c r="BF217" s="30"/>
      <c r="BG217" s="31"/>
      <c r="BH217" s="31"/>
    </row>
    <row r="218" spans="1:60" s="17" customFormat="1" ht="18" customHeight="1" x14ac:dyDescent="0.25">
      <c r="A218" s="99"/>
      <c r="B218" s="1070" t="s">
        <v>707</v>
      </c>
      <c r="C218" s="608"/>
      <c r="D218" s="608"/>
      <c r="E218" s="608"/>
      <c r="F218" s="608"/>
      <c r="G218" s="608"/>
      <c r="H218" s="1071"/>
      <c r="I218" s="1072"/>
      <c r="J218" s="1073"/>
      <c r="K218" s="1072"/>
      <c r="L218" s="1073"/>
      <c r="M218" s="1072">
        <v>342</v>
      </c>
      <c r="N218" s="1073"/>
      <c r="O218" s="1083" t="s">
        <v>277</v>
      </c>
      <c r="P218" s="1084"/>
      <c r="Q218" s="1081">
        <v>12</v>
      </c>
      <c r="R218" s="1049"/>
      <c r="S218" s="1082"/>
      <c r="T218" s="1081">
        <v>12</v>
      </c>
      <c r="U218" s="1049"/>
      <c r="V218" s="1082"/>
      <c r="W218" s="1081">
        <v>12</v>
      </c>
      <c r="X218" s="1049"/>
      <c r="Y218" s="1082"/>
      <c r="Z218" s="1081">
        <v>250000</v>
      </c>
      <c r="AA218" s="1049"/>
      <c r="AB218" s="1082"/>
      <c r="AC218" s="1081">
        <v>250000</v>
      </c>
      <c r="AD218" s="1049"/>
      <c r="AE218" s="1082"/>
      <c r="AF218" s="1081">
        <v>250000</v>
      </c>
      <c r="AG218" s="1049"/>
      <c r="AH218" s="1082"/>
      <c r="AI218" s="1081">
        <v>1</v>
      </c>
      <c r="AJ218" s="1049"/>
      <c r="AK218" s="1082"/>
      <c r="AL218" s="1081">
        <v>1</v>
      </c>
      <c r="AM218" s="1049"/>
      <c r="AN218" s="1082"/>
      <c r="AO218" s="1081">
        <v>1</v>
      </c>
      <c r="AP218" s="1049"/>
      <c r="AQ218" s="1082"/>
      <c r="AR218" s="1081">
        <v>3000000</v>
      </c>
      <c r="AS218" s="1049"/>
      <c r="AT218" s="1082"/>
      <c r="AU218" s="1081">
        <f>T218*AC218*AL218</f>
        <v>3000000</v>
      </c>
      <c r="AV218" s="1049"/>
      <c r="AW218" s="1082"/>
      <c r="AX218" s="1081">
        <f>W218*AF218*AO218</f>
        <v>3000000</v>
      </c>
      <c r="AY218" s="1049"/>
      <c r="AZ218" s="1082"/>
      <c r="BA218" s="100"/>
      <c r="BB218" s="100"/>
      <c r="BC218" s="30"/>
      <c r="BD218" s="30"/>
      <c r="BE218" s="30"/>
      <c r="BF218" s="30"/>
      <c r="BG218" s="31"/>
      <c r="BH218" s="31"/>
    </row>
    <row r="219" spans="1:60" s="17" customFormat="1" ht="18" customHeight="1" x14ac:dyDescent="0.25">
      <c r="A219" s="99"/>
      <c r="B219" s="455"/>
      <c r="C219" s="453"/>
      <c r="D219" s="453"/>
      <c r="E219" s="453"/>
      <c r="F219" s="453"/>
      <c r="G219" s="453"/>
      <c r="H219" s="454"/>
      <c r="I219" s="994"/>
      <c r="J219" s="995"/>
      <c r="K219" s="994"/>
      <c r="L219" s="995"/>
      <c r="M219" s="994"/>
      <c r="N219" s="995"/>
      <c r="O219" s="1085"/>
      <c r="P219" s="1086"/>
      <c r="Q219" s="812"/>
      <c r="R219" s="813"/>
      <c r="S219" s="814"/>
      <c r="T219" s="812"/>
      <c r="U219" s="813"/>
      <c r="V219" s="814"/>
      <c r="W219" s="812"/>
      <c r="X219" s="813"/>
      <c r="Y219" s="814"/>
      <c r="Z219" s="812"/>
      <c r="AA219" s="813"/>
      <c r="AB219" s="814"/>
      <c r="AC219" s="812"/>
      <c r="AD219" s="813"/>
      <c r="AE219" s="814"/>
      <c r="AF219" s="812"/>
      <c r="AG219" s="813"/>
      <c r="AH219" s="814"/>
      <c r="AI219" s="812"/>
      <c r="AJ219" s="813"/>
      <c r="AK219" s="814"/>
      <c r="AL219" s="812"/>
      <c r="AM219" s="813"/>
      <c r="AN219" s="814"/>
      <c r="AO219" s="812"/>
      <c r="AP219" s="813"/>
      <c r="AQ219" s="814"/>
      <c r="AR219" s="812"/>
      <c r="AS219" s="813"/>
      <c r="AT219" s="814"/>
      <c r="AU219" s="812"/>
      <c r="AV219" s="813"/>
      <c r="AW219" s="814"/>
      <c r="AX219" s="812"/>
      <c r="AY219" s="813"/>
      <c r="AZ219" s="814"/>
      <c r="BA219" s="100"/>
      <c r="BB219" s="100"/>
      <c r="BC219" s="30"/>
      <c r="BD219" s="30"/>
      <c r="BE219" s="30"/>
      <c r="BF219" s="30"/>
      <c r="BG219" s="31"/>
      <c r="BH219" s="31"/>
    </row>
    <row r="220" spans="1:60" s="17" customFormat="1" ht="18" customHeight="1" thickBot="1" x14ac:dyDescent="0.3">
      <c r="A220" s="99"/>
      <c r="B220" s="532"/>
      <c r="C220" s="533"/>
      <c r="D220" s="533"/>
      <c r="E220" s="533"/>
      <c r="F220" s="533"/>
      <c r="G220" s="533"/>
      <c r="H220" s="534"/>
      <c r="I220" s="832" t="s">
        <v>671</v>
      </c>
      <c r="J220" s="833"/>
      <c r="K220" s="833"/>
      <c r="L220" s="833"/>
      <c r="M220" s="833"/>
      <c r="N220" s="1080"/>
      <c r="O220" s="1087" t="s">
        <v>246</v>
      </c>
      <c r="P220" s="1088"/>
      <c r="Q220" s="989"/>
      <c r="R220" s="990"/>
      <c r="S220" s="991"/>
      <c r="T220" s="989"/>
      <c r="U220" s="990"/>
      <c r="V220" s="991"/>
      <c r="W220" s="989"/>
      <c r="X220" s="990"/>
      <c r="Y220" s="991"/>
      <c r="Z220" s="989"/>
      <c r="AA220" s="990"/>
      <c r="AB220" s="991"/>
      <c r="AC220" s="989"/>
      <c r="AD220" s="990"/>
      <c r="AE220" s="991"/>
      <c r="AF220" s="989"/>
      <c r="AG220" s="990"/>
      <c r="AH220" s="991"/>
      <c r="AI220" s="989"/>
      <c r="AJ220" s="990"/>
      <c r="AK220" s="991"/>
      <c r="AL220" s="989"/>
      <c r="AM220" s="990"/>
      <c r="AN220" s="991"/>
      <c r="AO220" s="989"/>
      <c r="AP220" s="990"/>
      <c r="AQ220" s="991"/>
      <c r="AR220" s="989"/>
      <c r="AS220" s="990"/>
      <c r="AT220" s="991"/>
      <c r="AU220" s="989"/>
      <c r="AV220" s="990"/>
      <c r="AW220" s="991"/>
      <c r="AX220" s="989"/>
      <c r="AY220" s="990"/>
      <c r="AZ220" s="991"/>
      <c r="BA220" s="100"/>
      <c r="BB220" s="100"/>
      <c r="BC220" s="30"/>
      <c r="BD220" s="30"/>
      <c r="BE220" s="30"/>
      <c r="BF220" s="30"/>
      <c r="BG220" s="31"/>
      <c r="BH220" s="31"/>
    </row>
    <row r="221" spans="1:60" s="17" customFormat="1" ht="18" customHeight="1" x14ac:dyDescent="0.25">
      <c r="A221" s="99"/>
      <c r="B221" s="1070" t="s">
        <v>708</v>
      </c>
      <c r="C221" s="608"/>
      <c r="D221" s="608"/>
      <c r="E221" s="608"/>
      <c r="F221" s="608"/>
      <c r="G221" s="608"/>
      <c r="H221" s="1071"/>
      <c r="I221" s="1072"/>
      <c r="J221" s="1073"/>
      <c r="K221" s="1072"/>
      <c r="L221" s="1073"/>
      <c r="M221" s="1072">
        <v>343</v>
      </c>
      <c r="N221" s="1073"/>
      <c r="O221" s="1083" t="s">
        <v>277</v>
      </c>
      <c r="P221" s="1084"/>
      <c r="Q221" s="1081">
        <v>8</v>
      </c>
      <c r="R221" s="1049"/>
      <c r="S221" s="1082"/>
      <c r="T221" s="1081">
        <v>8</v>
      </c>
      <c r="U221" s="1049"/>
      <c r="V221" s="1082"/>
      <c r="W221" s="1081">
        <v>8</v>
      </c>
      <c r="X221" s="1049"/>
      <c r="Y221" s="1082"/>
      <c r="Z221" s="1081">
        <v>25000</v>
      </c>
      <c r="AA221" s="1049"/>
      <c r="AB221" s="1082"/>
      <c r="AC221" s="1081">
        <v>25000</v>
      </c>
      <c r="AD221" s="1049"/>
      <c r="AE221" s="1082"/>
      <c r="AF221" s="1081">
        <v>25000</v>
      </c>
      <c r="AG221" s="1049"/>
      <c r="AH221" s="1082"/>
      <c r="AI221" s="1081">
        <v>1</v>
      </c>
      <c r="AJ221" s="1049"/>
      <c r="AK221" s="1082"/>
      <c r="AL221" s="1081">
        <v>1</v>
      </c>
      <c r="AM221" s="1049"/>
      <c r="AN221" s="1082"/>
      <c r="AO221" s="1081">
        <v>1</v>
      </c>
      <c r="AP221" s="1049"/>
      <c r="AQ221" s="1082"/>
      <c r="AR221" s="1081">
        <f>Q221*Z221*AI221</f>
        <v>200000</v>
      </c>
      <c r="AS221" s="1049"/>
      <c r="AT221" s="1082"/>
      <c r="AU221" s="1081">
        <f>T221*AC221*AL221</f>
        <v>200000</v>
      </c>
      <c r="AV221" s="1049"/>
      <c r="AW221" s="1082"/>
      <c r="AX221" s="1081">
        <f>W221*AF221*AO221</f>
        <v>200000</v>
      </c>
      <c r="AY221" s="1049"/>
      <c r="AZ221" s="1082"/>
      <c r="BA221" s="100"/>
      <c r="BB221" s="100"/>
      <c r="BC221" s="30"/>
      <c r="BD221" s="30"/>
      <c r="BE221" s="30"/>
      <c r="BF221" s="30"/>
      <c r="BG221" s="31"/>
      <c r="BH221" s="31"/>
    </row>
    <row r="222" spans="1:60" s="17" customFormat="1" ht="18" customHeight="1" x14ac:dyDescent="0.25">
      <c r="A222" s="99"/>
      <c r="B222" s="455"/>
      <c r="C222" s="453"/>
      <c r="D222" s="453"/>
      <c r="E222" s="453"/>
      <c r="F222" s="453"/>
      <c r="G222" s="453"/>
      <c r="H222" s="454"/>
      <c r="I222" s="994"/>
      <c r="J222" s="995"/>
      <c r="K222" s="994"/>
      <c r="L222" s="995"/>
      <c r="M222" s="994"/>
      <c r="N222" s="995"/>
      <c r="O222" s="1085"/>
      <c r="P222" s="1086"/>
      <c r="Q222" s="812"/>
      <c r="R222" s="813"/>
      <c r="S222" s="814"/>
      <c r="T222" s="812"/>
      <c r="U222" s="813"/>
      <c r="V222" s="814"/>
      <c r="W222" s="812"/>
      <c r="X222" s="813"/>
      <c r="Y222" s="814"/>
      <c r="Z222" s="812"/>
      <c r="AA222" s="813"/>
      <c r="AB222" s="814"/>
      <c r="AC222" s="812"/>
      <c r="AD222" s="813"/>
      <c r="AE222" s="814"/>
      <c r="AF222" s="812"/>
      <c r="AG222" s="813"/>
      <c r="AH222" s="814"/>
      <c r="AI222" s="812"/>
      <c r="AJ222" s="813"/>
      <c r="AK222" s="814"/>
      <c r="AL222" s="812"/>
      <c r="AM222" s="813"/>
      <c r="AN222" s="814"/>
      <c r="AO222" s="812"/>
      <c r="AP222" s="813"/>
      <c r="AQ222" s="814"/>
      <c r="AR222" s="812"/>
      <c r="AS222" s="813"/>
      <c r="AT222" s="814"/>
      <c r="AU222" s="812"/>
      <c r="AV222" s="813"/>
      <c r="AW222" s="814"/>
      <c r="AX222" s="812"/>
      <c r="AY222" s="813"/>
      <c r="AZ222" s="814"/>
      <c r="BA222" s="100"/>
      <c r="BB222" s="100"/>
      <c r="BC222" s="30"/>
      <c r="BD222" s="30"/>
      <c r="BE222" s="30"/>
      <c r="BF222" s="30"/>
      <c r="BG222" s="31"/>
      <c r="BH222" s="31"/>
    </row>
    <row r="223" spans="1:60" s="17" customFormat="1" ht="18" customHeight="1" thickBot="1" x14ac:dyDescent="0.3">
      <c r="A223" s="99"/>
      <c r="B223" s="532"/>
      <c r="C223" s="533"/>
      <c r="D223" s="533"/>
      <c r="E223" s="533"/>
      <c r="F223" s="533"/>
      <c r="G223" s="533"/>
      <c r="H223" s="534"/>
      <c r="I223" s="832" t="s">
        <v>671</v>
      </c>
      <c r="J223" s="833"/>
      <c r="K223" s="833"/>
      <c r="L223" s="833"/>
      <c r="M223" s="833"/>
      <c r="N223" s="1080"/>
      <c r="O223" s="1087" t="s">
        <v>246</v>
      </c>
      <c r="P223" s="1088"/>
      <c r="Q223" s="989"/>
      <c r="R223" s="990"/>
      <c r="S223" s="991"/>
      <c r="T223" s="989"/>
      <c r="U223" s="990"/>
      <c r="V223" s="991"/>
      <c r="W223" s="989"/>
      <c r="X223" s="990"/>
      <c r="Y223" s="991"/>
      <c r="Z223" s="989"/>
      <c r="AA223" s="990"/>
      <c r="AB223" s="991"/>
      <c r="AC223" s="989"/>
      <c r="AD223" s="990"/>
      <c r="AE223" s="991"/>
      <c r="AF223" s="989"/>
      <c r="AG223" s="990"/>
      <c r="AH223" s="991"/>
      <c r="AI223" s="989"/>
      <c r="AJ223" s="990"/>
      <c r="AK223" s="991"/>
      <c r="AL223" s="989"/>
      <c r="AM223" s="990"/>
      <c r="AN223" s="991"/>
      <c r="AO223" s="989"/>
      <c r="AP223" s="990"/>
      <c r="AQ223" s="991"/>
      <c r="AR223" s="989"/>
      <c r="AS223" s="990"/>
      <c r="AT223" s="991"/>
      <c r="AU223" s="989"/>
      <c r="AV223" s="990"/>
      <c r="AW223" s="991"/>
      <c r="AX223" s="989"/>
      <c r="AY223" s="990"/>
      <c r="AZ223" s="991"/>
      <c r="BA223" s="100"/>
      <c r="BB223" s="100"/>
      <c r="BC223" s="30"/>
      <c r="BD223" s="30"/>
      <c r="BE223" s="30"/>
      <c r="BF223" s="30"/>
      <c r="BG223" s="31"/>
      <c r="BH223" s="31"/>
    </row>
    <row r="224" spans="1:60" s="17" customFormat="1" ht="18" customHeight="1" x14ac:dyDescent="0.25">
      <c r="A224" s="99"/>
      <c r="B224" s="1070" t="s">
        <v>709</v>
      </c>
      <c r="C224" s="608"/>
      <c r="D224" s="608"/>
      <c r="E224" s="608"/>
      <c r="F224" s="608"/>
      <c r="G224" s="608"/>
      <c r="H224" s="1071"/>
      <c r="I224" s="1072"/>
      <c r="J224" s="1073"/>
      <c r="K224" s="1072"/>
      <c r="L224" s="1073"/>
      <c r="M224" s="1072">
        <v>344</v>
      </c>
      <c r="N224" s="1073"/>
      <c r="O224" s="1083" t="s">
        <v>277</v>
      </c>
      <c r="P224" s="1084"/>
      <c r="Q224" s="1081">
        <v>0</v>
      </c>
      <c r="R224" s="1049"/>
      <c r="S224" s="1082"/>
      <c r="T224" s="1081">
        <v>0</v>
      </c>
      <c r="U224" s="1049"/>
      <c r="V224" s="1082"/>
      <c r="W224" s="1081">
        <v>0</v>
      </c>
      <c r="X224" s="1049"/>
      <c r="Y224" s="1082"/>
      <c r="Z224" s="1081">
        <v>0</v>
      </c>
      <c r="AA224" s="1049"/>
      <c r="AB224" s="1082"/>
      <c r="AC224" s="1081">
        <v>0</v>
      </c>
      <c r="AD224" s="1049"/>
      <c r="AE224" s="1082"/>
      <c r="AF224" s="1081">
        <v>0</v>
      </c>
      <c r="AG224" s="1049"/>
      <c r="AH224" s="1082"/>
      <c r="AI224" s="1081">
        <v>0</v>
      </c>
      <c r="AJ224" s="1049"/>
      <c r="AK224" s="1082"/>
      <c r="AL224" s="1081">
        <v>0</v>
      </c>
      <c r="AM224" s="1049"/>
      <c r="AN224" s="1082"/>
      <c r="AO224" s="1081">
        <v>0</v>
      </c>
      <c r="AP224" s="1049"/>
      <c r="AQ224" s="1082"/>
      <c r="AR224" s="1081">
        <f>Q224*Z224*AI224</f>
        <v>0</v>
      </c>
      <c r="AS224" s="1049"/>
      <c r="AT224" s="1082"/>
      <c r="AU224" s="1081">
        <f t="shared" ref="AU224" si="31">T224*AC224*AL224</f>
        <v>0</v>
      </c>
      <c r="AV224" s="1049"/>
      <c r="AW224" s="1082"/>
      <c r="AX224" s="1081">
        <f t="shared" ref="AX224" si="32">W224*AF224*AO224</f>
        <v>0</v>
      </c>
      <c r="AY224" s="1049"/>
      <c r="AZ224" s="1082"/>
      <c r="BA224" s="100"/>
      <c r="BB224" s="100"/>
      <c r="BC224" s="30"/>
      <c r="BD224" s="30"/>
      <c r="BE224" s="30"/>
      <c r="BF224" s="30"/>
      <c r="BG224" s="31"/>
      <c r="BH224" s="31"/>
    </row>
    <row r="225" spans="1:60" s="17" customFormat="1" ht="18" customHeight="1" x14ac:dyDescent="0.25">
      <c r="A225" s="99"/>
      <c r="B225" s="455"/>
      <c r="C225" s="453"/>
      <c r="D225" s="453"/>
      <c r="E225" s="453"/>
      <c r="F225" s="453"/>
      <c r="G225" s="453"/>
      <c r="H225" s="454"/>
      <c r="I225" s="994"/>
      <c r="J225" s="995"/>
      <c r="K225" s="994"/>
      <c r="L225" s="995"/>
      <c r="M225" s="994"/>
      <c r="N225" s="995"/>
      <c r="O225" s="1085"/>
      <c r="P225" s="1086"/>
      <c r="Q225" s="812"/>
      <c r="R225" s="813"/>
      <c r="S225" s="814"/>
      <c r="T225" s="812"/>
      <c r="U225" s="813"/>
      <c r="V225" s="814"/>
      <c r="W225" s="812"/>
      <c r="X225" s="813"/>
      <c r="Y225" s="814"/>
      <c r="Z225" s="812"/>
      <c r="AA225" s="813"/>
      <c r="AB225" s="814"/>
      <c r="AC225" s="812"/>
      <c r="AD225" s="813"/>
      <c r="AE225" s="814"/>
      <c r="AF225" s="812"/>
      <c r="AG225" s="813"/>
      <c r="AH225" s="814"/>
      <c r="AI225" s="812"/>
      <c r="AJ225" s="813"/>
      <c r="AK225" s="814"/>
      <c r="AL225" s="812"/>
      <c r="AM225" s="813"/>
      <c r="AN225" s="814"/>
      <c r="AO225" s="812"/>
      <c r="AP225" s="813"/>
      <c r="AQ225" s="814"/>
      <c r="AR225" s="812"/>
      <c r="AS225" s="813"/>
      <c r="AT225" s="814"/>
      <c r="AU225" s="812"/>
      <c r="AV225" s="813"/>
      <c r="AW225" s="814"/>
      <c r="AX225" s="812"/>
      <c r="AY225" s="813"/>
      <c r="AZ225" s="814"/>
      <c r="BA225" s="100"/>
      <c r="BB225" s="100"/>
      <c r="BC225" s="30"/>
      <c r="BD225" s="30"/>
      <c r="BE225" s="30"/>
      <c r="BF225" s="30"/>
      <c r="BG225" s="31"/>
      <c r="BH225" s="31"/>
    </row>
    <row r="226" spans="1:60" s="17" customFormat="1" ht="18" customHeight="1" thickBot="1" x14ac:dyDescent="0.3">
      <c r="A226" s="99"/>
      <c r="B226" s="532"/>
      <c r="C226" s="533"/>
      <c r="D226" s="533"/>
      <c r="E226" s="533"/>
      <c r="F226" s="533"/>
      <c r="G226" s="533"/>
      <c r="H226" s="534"/>
      <c r="I226" s="832" t="s">
        <v>671</v>
      </c>
      <c r="J226" s="833"/>
      <c r="K226" s="833"/>
      <c r="L226" s="833"/>
      <c r="M226" s="833"/>
      <c r="N226" s="1080"/>
      <c r="O226" s="1087" t="s">
        <v>246</v>
      </c>
      <c r="P226" s="1088"/>
      <c r="Q226" s="989"/>
      <c r="R226" s="990"/>
      <c r="S226" s="991"/>
      <c r="T226" s="989"/>
      <c r="U226" s="990"/>
      <c r="V226" s="991"/>
      <c r="W226" s="989"/>
      <c r="X226" s="990"/>
      <c r="Y226" s="991"/>
      <c r="Z226" s="989"/>
      <c r="AA226" s="990"/>
      <c r="AB226" s="991"/>
      <c r="AC226" s="989"/>
      <c r="AD226" s="990"/>
      <c r="AE226" s="991"/>
      <c r="AF226" s="989"/>
      <c r="AG226" s="990"/>
      <c r="AH226" s="991"/>
      <c r="AI226" s="989"/>
      <c r="AJ226" s="990"/>
      <c r="AK226" s="991"/>
      <c r="AL226" s="989"/>
      <c r="AM226" s="990"/>
      <c r="AN226" s="991"/>
      <c r="AO226" s="989"/>
      <c r="AP226" s="990"/>
      <c r="AQ226" s="991"/>
      <c r="AR226" s="989"/>
      <c r="AS226" s="990"/>
      <c r="AT226" s="991"/>
      <c r="AU226" s="989"/>
      <c r="AV226" s="990"/>
      <c r="AW226" s="991"/>
      <c r="AX226" s="989"/>
      <c r="AY226" s="990"/>
      <c r="AZ226" s="991"/>
      <c r="BA226" s="100"/>
      <c r="BB226" s="100"/>
      <c r="BC226" s="30"/>
      <c r="BD226" s="30"/>
      <c r="BE226" s="30"/>
      <c r="BF226" s="30"/>
      <c r="BG226" s="31"/>
      <c r="BH226" s="31"/>
    </row>
    <row r="227" spans="1:60" s="17" customFormat="1" ht="18" customHeight="1" x14ac:dyDescent="0.25">
      <c r="A227" s="99"/>
      <c r="B227" s="1070" t="s">
        <v>710</v>
      </c>
      <c r="C227" s="608"/>
      <c r="D227" s="608"/>
      <c r="E227" s="608"/>
      <c r="F227" s="608"/>
      <c r="G227" s="608"/>
      <c r="H227" s="1071"/>
      <c r="I227" s="1072"/>
      <c r="J227" s="1073"/>
      <c r="K227" s="1072"/>
      <c r="L227" s="1073"/>
      <c r="M227" s="1072">
        <v>345</v>
      </c>
      <c r="N227" s="1073"/>
      <c r="O227" s="1076" t="s">
        <v>277</v>
      </c>
      <c r="P227" s="1077"/>
      <c r="Q227" s="1081">
        <v>4</v>
      </c>
      <c r="R227" s="1049"/>
      <c r="S227" s="1082"/>
      <c r="T227" s="1081">
        <v>4</v>
      </c>
      <c r="U227" s="1049"/>
      <c r="V227" s="1082"/>
      <c r="W227" s="1081">
        <v>4</v>
      </c>
      <c r="X227" s="1049"/>
      <c r="Y227" s="1082"/>
      <c r="Z227" s="1081">
        <v>10000</v>
      </c>
      <c r="AA227" s="1049"/>
      <c r="AB227" s="1082"/>
      <c r="AC227" s="1081">
        <v>10000</v>
      </c>
      <c r="AD227" s="1049"/>
      <c r="AE227" s="1082"/>
      <c r="AF227" s="1081">
        <v>10000</v>
      </c>
      <c r="AG227" s="1049"/>
      <c r="AH227" s="1082"/>
      <c r="AI227" s="1081">
        <v>1</v>
      </c>
      <c r="AJ227" s="1049"/>
      <c r="AK227" s="1082"/>
      <c r="AL227" s="1081">
        <v>1</v>
      </c>
      <c r="AM227" s="1049"/>
      <c r="AN227" s="1082"/>
      <c r="AO227" s="1081">
        <v>1</v>
      </c>
      <c r="AP227" s="1049"/>
      <c r="AQ227" s="1082"/>
      <c r="AR227" s="1081">
        <f>Q227*Z227*AI227</f>
        <v>40000</v>
      </c>
      <c r="AS227" s="1049"/>
      <c r="AT227" s="1082"/>
      <c r="AU227" s="1081">
        <f>T227*AC227*AL227</f>
        <v>40000</v>
      </c>
      <c r="AV227" s="1049"/>
      <c r="AW227" s="1082"/>
      <c r="AX227" s="1081">
        <f>W227*AF227*AO227</f>
        <v>40000</v>
      </c>
      <c r="AY227" s="1049"/>
      <c r="AZ227" s="1082"/>
      <c r="BA227" s="100"/>
      <c r="BB227" s="100"/>
      <c r="BC227" s="30"/>
      <c r="BD227" s="30"/>
      <c r="BE227" s="30"/>
      <c r="BF227" s="30"/>
      <c r="BG227" s="31"/>
      <c r="BH227" s="31"/>
    </row>
    <row r="228" spans="1:60" s="17" customFormat="1" ht="18" customHeight="1" x14ac:dyDescent="0.25">
      <c r="A228" s="99"/>
      <c r="B228" s="455"/>
      <c r="C228" s="453"/>
      <c r="D228" s="453"/>
      <c r="E228" s="453"/>
      <c r="F228" s="453"/>
      <c r="G228" s="453"/>
      <c r="H228" s="454"/>
      <c r="I228" s="994"/>
      <c r="J228" s="995"/>
      <c r="K228" s="994"/>
      <c r="L228" s="995"/>
      <c r="M228" s="994"/>
      <c r="N228" s="995"/>
      <c r="O228" s="1078"/>
      <c r="P228" s="1079"/>
      <c r="Q228" s="812"/>
      <c r="R228" s="813"/>
      <c r="S228" s="814"/>
      <c r="T228" s="812"/>
      <c r="U228" s="813"/>
      <c r="V228" s="814"/>
      <c r="W228" s="812"/>
      <c r="X228" s="813"/>
      <c r="Y228" s="814"/>
      <c r="Z228" s="812"/>
      <c r="AA228" s="813"/>
      <c r="AB228" s="814"/>
      <c r="AC228" s="812"/>
      <c r="AD228" s="813"/>
      <c r="AE228" s="814"/>
      <c r="AF228" s="812"/>
      <c r="AG228" s="813"/>
      <c r="AH228" s="814"/>
      <c r="AI228" s="812"/>
      <c r="AJ228" s="813"/>
      <c r="AK228" s="814"/>
      <c r="AL228" s="812"/>
      <c r="AM228" s="813"/>
      <c r="AN228" s="814"/>
      <c r="AO228" s="812"/>
      <c r="AP228" s="813"/>
      <c r="AQ228" s="814"/>
      <c r="AR228" s="812"/>
      <c r="AS228" s="813"/>
      <c r="AT228" s="814"/>
      <c r="AU228" s="812"/>
      <c r="AV228" s="813"/>
      <c r="AW228" s="814"/>
      <c r="AX228" s="812"/>
      <c r="AY228" s="813"/>
      <c r="AZ228" s="814"/>
      <c r="BA228" s="100"/>
      <c r="BB228" s="100"/>
      <c r="BC228" s="30"/>
      <c r="BD228" s="30"/>
      <c r="BE228" s="30"/>
      <c r="BF228" s="30"/>
      <c r="BG228" s="31"/>
      <c r="BH228" s="31"/>
    </row>
    <row r="229" spans="1:60" s="17" customFormat="1" ht="18" customHeight="1" thickBot="1" x14ac:dyDescent="0.3">
      <c r="A229" s="99"/>
      <c r="B229" s="532"/>
      <c r="C229" s="533"/>
      <c r="D229" s="533"/>
      <c r="E229" s="533"/>
      <c r="F229" s="533"/>
      <c r="G229" s="533"/>
      <c r="H229" s="534"/>
      <c r="I229" s="832" t="s">
        <v>671</v>
      </c>
      <c r="J229" s="833"/>
      <c r="K229" s="833"/>
      <c r="L229" s="833"/>
      <c r="M229" s="833"/>
      <c r="N229" s="1080"/>
      <c r="O229" s="1087" t="s">
        <v>246</v>
      </c>
      <c r="P229" s="1088"/>
      <c r="Q229" s="989"/>
      <c r="R229" s="990"/>
      <c r="S229" s="991"/>
      <c r="T229" s="989"/>
      <c r="U229" s="990"/>
      <c r="V229" s="991"/>
      <c r="W229" s="989"/>
      <c r="X229" s="990"/>
      <c r="Y229" s="991"/>
      <c r="Z229" s="989"/>
      <c r="AA229" s="990"/>
      <c r="AB229" s="991"/>
      <c r="AC229" s="989"/>
      <c r="AD229" s="990"/>
      <c r="AE229" s="991"/>
      <c r="AF229" s="989"/>
      <c r="AG229" s="990"/>
      <c r="AH229" s="991"/>
      <c r="AI229" s="989"/>
      <c r="AJ229" s="990"/>
      <c r="AK229" s="991"/>
      <c r="AL229" s="989"/>
      <c r="AM229" s="990"/>
      <c r="AN229" s="991"/>
      <c r="AO229" s="989"/>
      <c r="AP229" s="990"/>
      <c r="AQ229" s="991"/>
      <c r="AR229" s="989"/>
      <c r="AS229" s="990"/>
      <c r="AT229" s="991"/>
      <c r="AU229" s="989"/>
      <c r="AV229" s="990"/>
      <c r="AW229" s="991"/>
      <c r="AX229" s="989"/>
      <c r="AY229" s="990"/>
      <c r="AZ229" s="991"/>
      <c r="BA229" s="100"/>
      <c r="BB229" s="100"/>
      <c r="BC229" s="30"/>
      <c r="BD229" s="30"/>
      <c r="BE229" s="30"/>
      <c r="BF229" s="30"/>
      <c r="BG229" s="31"/>
      <c r="BH229" s="31"/>
    </row>
    <row r="230" spans="1:60" s="17" customFormat="1" ht="18" hidden="1" customHeight="1" x14ac:dyDescent="0.25">
      <c r="A230" s="99"/>
      <c r="B230" s="1070" t="s">
        <v>675</v>
      </c>
      <c r="C230" s="608"/>
      <c r="D230" s="608"/>
      <c r="E230" s="608"/>
      <c r="F230" s="608"/>
      <c r="G230" s="608"/>
      <c r="H230" s="1071"/>
      <c r="I230" s="1072"/>
      <c r="J230" s="1073"/>
      <c r="K230" s="1072"/>
      <c r="L230" s="1073"/>
      <c r="M230" s="1072">
        <v>346</v>
      </c>
      <c r="N230" s="1073"/>
      <c r="O230" s="1076" t="s">
        <v>277</v>
      </c>
      <c r="P230" s="1077"/>
      <c r="Q230" s="1081">
        <v>1</v>
      </c>
      <c r="R230" s="1049"/>
      <c r="S230" s="1082"/>
      <c r="T230" s="1081">
        <v>1</v>
      </c>
      <c r="U230" s="1049"/>
      <c r="V230" s="1082"/>
      <c r="W230" s="1081">
        <v>1</v>
      </c>
      <c r="X230" s="1049"/>
      <c r="Y230" s="1082"/>
      <c r="Z230" s="1081">
        <v>55000</v>
      </c>
      <c r="AA230" s="1049"/>
      <c r="AB230" s="1082"/>
      <c r="AC230" s="1081">
        <v>15200</v>
      </c>
      <c r="AD230" s="1049"/>
      <c r="AE230" s="1082"/>
      <c r="AF230" s="1081">
        <v>3210</v>
      </c>
      <c r="AG230" s="1049"/>
      <c r="AH230" s="1082"/>
      <c r="AI230" s="1081">
        <v>1</v>
      </c>
      <c r="AJ230" s="1049"/>
      <c r="AK230" s="1082"/>
      <c r="AL230" s="1081">
        <v>1</v>
      </c>
      <c r="AM230" s="1049"/>
      <c r="AN230" s="1082"/>
      <c r="AO230" s="1081">
        <v>1</v>
      </c>
      <c r="AP230" s="1049"/>
      <c r="AQ230" s="1082"/>
      <c r="AR230" s="1081">
        <f>Q230*Z230*AI230</f>
        <v>55000</v>
      </c>
      <c r="AS230" s="1049"/>
      <c r="AT230" s="1082"/>
      <c r="AU230" s="1081">
        <f t="shared" ref="AU230" si="33">T230*AC230*AL230</f>
        <v>15200</v>
      </c>
      <c r="AV230" s="1049"/>
      <c r="AW230" s="1082"/>
      <c r="AX230" s="1081">
        <f t="shared" ref="AX230" si="34">W230*AF230*AO230</f>
        <v>3210</v>
      </c>
      <c r="AY230" s="1049"/>
      <c r="AZ230" s="1082"/>
      <c r="BA230" s="100"/>
      <c r="BB230" s="100"/>
      <c r="BC230" s="30"/>
      <c r="BD230" s="30"/>
      <c r="BE230" s="30"/>
      <c r="BF230" s="30"/>
      <c r="BG230" s="31"/>
      <c r="BH230" s="31"/>
    </row>
    <row r="231" spans="1:60" s="17" customFormat="1" ht="18" hidden="1" customHeight="1" x14ac:dyDescent="0.25">
      <c r="A231" s="99"/>
      <c r="B231" s="455"/>
      <c r="C231" s="453"/>
      <c r="D231" s="453"/>
      <c r="E231" s="453"/>
      <c r="F231" s="453"/>
      <c r="G231" s="453"/>
      <c r="H231" s="454"/>
      <c r="I231" s="994"/>
      <c r="J231" s="995"/>
      <c r="K231" s="994"/>
      <c r="L231" s="995"/>
      <c r="M231" s="994"/>
      <c r="N231" s="995"/>
      <c r="O231" s="1078"/>
      <c r="P231" s="1079"/>
      <c r="Q231" s="812"/>
      <c r="R231" s="813"/>
      <c r="S231" s="814"/>
      <c r="T231" s="812"/>
      <c r="U231" s="813"/>
      <c r="V231" s="814"/>
      <c r="W231" s="812"/>
      <c r="X231" s="813"/>
      <c r="Y231" s="814"/>
      <c r="Z231" s="812"/>
      <c r="AA231" s="813"/>
      <c r="AB231" s="814"/>
      <c r="AC231" s="812"/>
      <c r="AD231" s="813"/>
      <c r="AE231" s="814"/>
      <c r="AF231" s="812"/>
      <c r="AG231" s="813"/>
      <c r="AH231" s="814"/>
      <c r="AI231" s="812"/>
      <c r="AJ231" s="813"/>
      <c r="AK231" s="814"/>
      <c r="AL231" s="812"/>
      <c r="AM231" s="813"/>
      <c r="AN231" s="814"/>
      <c r="AO231" s="812"/>
      <c r="AP231" s="813"/>
      <c r="AQ231" s="814"/>
      <c r="AR231" s="812"/>
      <c r="AS231" s="813"/>
      <c r="AT231" s="814"/>
      <c r="AU231" s="812"/>
      <c r="AV231" s="813"/>
      <c r="AW231" s="814"/>
      <c r="AX231" s="812"/>
      <c r="AY231" s="813"/>
      <c r="AZ231" s="814"/>
      <c r="BA231" s="100"/>
      <c r="BB231" s="100"/>
      <c r="BC231" s="30"/>
      <c r="BD231" s="30"/>
      <c r="BE231" s="30"/>
      <c r="BF231" s="30"/>
      <c r="BG231" s="31"/>
      <c r="BH231" s="31"/>
    </row>
    <row r="232" spans="1:60" s="17" customFormat="1" ht="18" hidden="1" customHeight="1" thickBot="1" x14ac:dyDescent="0.3">
      <c r="A232" s="99"/>
      <c r="B232" s="532"/>
      <c r="C232" s="533"/>
      <c r="D232" s="533"/>
      <c r="E232" s="533"/>
      <c r="F232" s="533"/>
      <c r="G232" s="533"/>
      <c r="H232" s="534"/>
      <c r="I232" s="832" t="s">
        <v>671</v>
      </c>
      <c r="J232" s="833"/>
      <c r="K232" s="833"/>
      <c r="L232" s="833"/>
      <c r="M232" s="833"/>
      <c r="N232" s="1080"/>
      <c r="O232" s="1087" t="s">
        <v>246</v>
      </c>
      <c r="P232" s="1088"/>
      <c r="Q232" s="989"/>
      <c r="R232" s="990"/>
      <c r="S232" s="991"/>
      <c r="T232" s="989"/>
      <c r="U232" s="990"/>
      <c r="V232" s="991"/>
      <c r="W232" s="989"/>
      <c r="X232" s="990"/>
      <c r="Y232" s="991"/>
      <c r="Z232" s="989"/>
      <c r="AA232" s="990"/>
      <c r="AB232" s="991"/>
      <c r="AC232" s="989"/>
      <c r="AD232" s="990"/>
      <c r="AE232" s="991"/>
      <c r="AF232" s="989"/>
      <c r="AG232" s="990"/>
      <c r="AH232" s="991"/>
      <c r="AI232" s="989"/>
      <c r="AJ232" s="990"/>
      <c r="AK232" s="991"/>
      <c r="AL232" s="989"/>
      <c r="AM232" s="990"/>
      <c r="AN232" s="991"/>
      <c r="AO232" s="989"/>
      <c r="AP232" s="990"/>
      <c r="AQ232" s="991"/>
      <c r="AR232" s="989"/>
      <c r="AS232" s="990"/>
      <c r="AT232" s="991"/>
      <c r="AU232" s="989"/>
      <c r="AV232" s="990"/>
      <c r="AW232" s="991"/>
      <c r="AX232" s="989"/>
      <c r="AY232" s="990"/>
      <c r="AZ232" s="991"/>
      <c r="BA232" s="100"/>
      <c r="BB232" s="100"/>
      <c r="BC232" s="30"/>
      <c r="BD232" s="30"/>
      <c r="BE232" s="30"/>
      <c r="BF232" s="30"/>
      <c r="BG232" s="31"/>
      <c r="BH232" s="31"/>
    </row>
    <row r="233" spans="1:60" s="17" customFormat="1" ht="18" hidden="1" customHeight="1" x14ac:dyDescent="0.25">
      <c r="A233" s="99"/>
      <c r="B233" s="1070" t="s">
        <v>676</v>
      </c>
      <c r="C233" s="608"/>
      <c r="D233" s="608"/>
      <c r="E233" s="608"/>
      <c r="F233" s="608"/>
      <c r="G233" s="608"/>
      <c r="H233" s="1071"/>
      <c r="I233" s="1072"/>
      <c r="J233" s="1073"/>
      <c r="K233" s="1072"/>
      <c r="L233" s="1073"/>
      <c r="M233" s="1072">
        <v>346</v>
      </c>
      <c r="N233" s="1073"/>
      <c r="O233" s="1076" t="s">
        <v>277</v>
      </c>
      <c r="P233" s="1077"/>
      <c r="Q233" s="1081">
        <v>3</v>
      </c>
      <c r="R233" s="1049"/>
      <c r="S233" s="1082"/>
      <c r="T233" s="1081">
        <v>1</v>
      </c>
      <c r="U233" s="1049"/>
      <c r="V233" s="1082"/>
      <c r="W233" s="1081">
        <v>1</v>
      </c>
      <c r="X233" s="1049"/>
      <c r="Y233" s="1082"/>
      <c r="Z233" s="1081">
        <v>26731.66</v>
      </c>
      <c r="AA233" s="1049"/>
      <c r="AB233" s="1082"/>
      <c r="AC233" s="1081">
        <v>7520</v>
      </c>
      <c r="AD233" s="1049"/>
      <c r="AE233" s="1082"/>
      <c r="AF233" s="1081">
        <v>1523</v>
      </c>
      <c r="AG233" s="1049"/>
      <c r="AH233" s="1082"/>
      <c r="AI233" s="1081">
        <v>1</v>
      </c>
      <c r="AJ233" s="1049"/>
      <c r="AK233" s="1082"/>
      <c r="AL233" s="1081">
        <v>1</v>
      </c>
      <c r="AM233" s="1049"/>
      <c r="AN233" s="1082"/>
      <c r="AO233" s="1081">
        <v>1</v>
      </c>
      <c r="AP233" s="1049"/>
      <c r="AQ233" s="1082"/>
      <c r="AR233" s="1081">
        <f>Q233*Z233*AI233</f>
        <v>80194.98</v>
      </c>
      <c r="AS233" s="1049"/>
      <c r="AT233" s="1082"/>
      <c r="AU233" s="1081">
        <f t="shared" ref="AU233" si="35">T233*AC233*AL233</f>
        <v>7520</v>
      </c>
      <c r="AV233" s="1049"/>
      <c r="AW233" s="1082"/>
      <c r="AX233" s="1081">
        <f t="shared" ref="AX233" si="36">W233*AF233*AO233</f>
        <v>1523</v>
      </c>
      <c r="AY233" s="1049"/>
      <c r="AZ233" s="1082"/>
      <c r="BA233" s="100"/>
      <c r="BB233" s="100"/>
      <c r="BC233" s="30"/>
      <c r="BD233" s="30"/>
      <c r="BE233" s="30"/>
      <c r="BF233" s="30"/>
      <c r="BG233" s="31"/>
      <c r="BH233" s="31"/>
    </row>
    <row r="234" spans="1:60" s="17" customFormat="1" ht="18" hidden="1" customHeight="1" thickBot="1" x14ac:dyDescent="0.3">
      <c r="A234" s="99"/>
      <c r="B234" s="455"/>
      <c r="C234" s="453"/>
      <c r="D234" s="453"/>
      <c r="E234" s="453"/>
      <c r="F234" s="453"/>
      <c r="G234" s="453"/>
      <c r="H234" s="454"/>
      <c r="I234" s="994"/>
      <c r="J234" s="995"/>
      <c r="K234" s="994"/>
      <c r="L234" s="995"/>
      <c r="M234" s="994"/>
      <c r="N234" s="995"/>
      <c r="O234" s="1078"/>
      <c r="P234" s="1079"/>
      <c r="Q234" s="812"/>
      <c r="R234" s="813"/>
      <c r="S234" s="814"/>
      <c r="T234" s="812"/>
      <c r="U234" s="813"/>
      <c r="V234" s="814"/>
      <c r="W234" s="812"/>
      <c r="X234" s="813"/>
      <c r="Y234" s="814"/>
      <c r="Z234" s="812"/>
      <c r="AA234" s="813"/>
      <c r="AB234" s="814"/>
      <c r="AC234" s="812"/>
      <c r="AD234" s="813"/>
      <c r="AE234" s="814"/>
      <c r="AF234" s="812"/>
      <c r="AG234" s="813"/>
      <c r="AH234" s="814"/>
      <c r="AI234" s="812"/>
      <c r="AJ234" s="813"/>
      <c r="AK234" s="814"/>
      <c r="AL234" s="812"/>
      <c r="AM234" s="813"/>
      <c r="AN234" s="814"/>
      <c r="AO234" s="812"/>
      <c r="AP234" s="813"/>
      <c r="AQ234" s="814"/>
      <c r="AR234" s="812"/>
      <c r="AS234" s="813"/>
      <c r="AT234" s="814"/>
      <c r="AU234" s="812"/>
      <c r="AV234" s="813"/>
      <c r="AW234" s="814"/>
      <c r="AX234" s="812"/>
      <c r="AY234" s="813"/>
      <c r="AZ234" s="814"/>
      <c r="BA234" s="100"/>
      <c r="BB234" s="100"/>
      <c r="BC234" s="30"/>
      <c r="BD234" s="30"/>
      <c r="BE234" s="30"/>
      <c r="BF234" s="30"/>
      <c r="BG234" s="31"/>
      <c r="BH234" s="31"/>
    </row>
    <row r="235" spans="1:60" s="17" customFormat="1" ht="18" hidden="1" customHeight="1" thickBot="1" x14ac:dyDescent="0.3">
      <c r="A235" s="99"/>
      <c r="B235" s="532"/>
      <c r="C235" s="533"/>
      <c r="D235" s="533"/>
      <c r="E235" s="533"/>
      <c r="F235" s="533"/>
      <c r="G235" s="533"/>
      <c r="H235" s="534"/>
      <c r="I235" s="832" t="s">
        <v>671</v>
      </c>
      <c r="J235" s="833"/>
      <c r="K235" s="833"/>
      <c r="L235" s="833"/>
      <c r="M235" s="833"/>
      <c r="N235" s="1080"/>
      <c r="O235" s="1087" t="s">
        <v>246</v>
      </c>
      <c r="P235" s="1088"/>
      <c r="Q235" s="989"/>
      <c r="R235" s="990"/>
      <c r="S235" s="991"/>
      <c r="T235" s="989"/>
      <c r="U235" s="990"/>
      <c r="V235" s="991"/>
      <c r="W235" s="989"/>
      <c r="X235" s="990"/>
      <c r="Y235" s="991"/>
      <c r="Z235" s="989"/>
      <c r="AA235" s="990"/>
      <c r="AB235" s="991"/>
      <c r="AC235" s="989"/>
      <c r="AD235" s="990"/>
      <c r="AE235" s="991"/>
      <c r="AF235" s="989"/>
      <c r="AG235" s="990"/>
      <c r="AH235" s="991"/>
      <c r="AI235" s="989"/>
      <c r="AJ235" s="990"/>
      <c r="AK235" s="991"/>
      <c r="AL235" s="989"/>
      <c r="AM235" s="990"/>
      <c r="AN235" s="991"/>
      <c r="AO235" s="989"/>
      <c r="AP235" s="990"/>
      <c r="AQ235" s="991"/>
      <c r="AR235" s="989"/>
      <c r="AS235" s="990"/>
      <c r="AT235" s="991"/>
      <c r="AU235" s="989"/>
      <c r="AV235" s="990"/>
      <c r="AW235" s="991"/>
      <c r="AX235" s="989"/>
      <c r="AY235" s="990"/>
      <c r="AZ235" s="991"/>
      <c r="BA235" s="100"/>
      <c r="BB235" s="100"/>
      <c r="BC235" s="30"/>
      <c r="BD235" s="30"/>
      <c r="BE235" s="30"/>
      <c r="BF235" s="30"/>
      <c r="BG235" s="31"/>
      <c r="BH235" s="31"/>
    </row>
    <row r="236" spans="1:60" s="17" customFormat="1" ht="18" hidden="1" customHeight="1" x14ac:dyDescent="0.25">
      <c r="A236" s="99"/>
      <c r="B236" s="1070" t="s">
        <v>677</v>
      </c>
      <c r="C236" s="608"/>
      <c r="D236" s="608"/>
      <c r="E236" s="608"/>
      <c r="F236" s="608"/>
      <c r="G236" s="608"/>
      <c r="H236" s="1071"/>
      <c r="I236" s="1072"/>
      <c r="J236" s="1073"/>
      <c r="K236" s="1072"/>
      <c r="L236" s="1073"/>
      <c r="M236" s="1072">
        <v>346</v>
      </c>
      <c r="N236" s="1073"/>
      <c r="O236" s="1076" t="s">
        <v>277</v>
      </c>
      <c r="P236" s="1077"/>
      <c r="Q236" s="1081">
        <v>11</v>
      </c>
      <c r="R236" s="1049"/>
      <c r="S236" s="1082"/>
      <c r="T236" s="1081">
        <v>11</v>
      </c>
      <c r="U236" s="1049"/>
      <c r="V236" s="1082"/>
      <c r="W236" s="1081">
        <v>10</v>
      </c>
      <c r="X236" s="1049"/>
      <c r="Y236" s="1082"/>
      <c r="Z236" s="1081">
        <v>3989.03</v>
      </c>
      <c r="AA236" s="1049"/>
      <c r="AB236" s="1082"/>
      <c r="AC236" s="1081">
        <v>1500</v>
      </c>
      <c r="AD236" s="1049"/>
      <c r="AE236" s="1082"/>
      <c r="AF236" s="1081">
        <v>420</v>
      </c>
      <c r="AG236" s="1049"/>
      <c r="AH236" s="1082"/>
      <c r="AI236" s="1081">
        <v>1</v>
      </c>
      <c r="AJ236" s="1049"/>
      <c r="AK236" s="1082"/>
      <c r="AL236" s="1081">
        <v>1</v>
      </c>
      <c r="AM236" s="1049"/>
      <c r="AN236" s="1082"/>
      <c r="AO236" s="1081">
        <v>1</v>
      </c>
      <c r="AP236" s="1049"/>
      <c r="AQ236" s="1082"/>
      <c r="AR236" s="1081">
        <f>Q236*Z236*AI236+0.01</f>
        <v>43879.340000000004</v>
      </c>
      <c r="AS236" s="1049"/>
      <c r="AT236" s="1082"/>
      <c r="AU236" s="1081">
        <f t="shared" ref="AU236" si="37">T236*AC236*AL236</f>
        <v>16500</v>
      </c>
      <c r="AV236" s="1049"/>
      <c r="AW236" s="1082"/>
      <c r="AX236" s="1081">
        <f t="shared" ref="AX236" si="38">W236*AF236*AO236</f>
        <v>4200</v>
      </c>
      <c r="AY236" s="1049"/>
      <c r="AZ236" s="1082"/>
      <c r="BA236" s="100"/>
      <c r="BB236" s="100"/>
      <c r="BC236" s="30"/>
      <c r="BD236" s="30"/>
      <c r="BE236" s="30"/>
      <c r="BF236" s="30"/>
      <c r="BG236" s="31"/>
      <c r="BH236" s="31"/>
    </row>
    <row r="237" spans="1:60" s="17" customFormat="1" ht="18" hidden="1" customHeight="1" x14ac:dyDescent="0.25">
      <c r="A237" s="99"/>
      <c r="B237" s="455"/>
      <c r="C237" s="453"/>
      <c r="D237" s="453"/>
      <c r="E237" s="453"/>
      <c r="F237" s="453"/>
      <c r="G237" s="453"/>
      <c r="H237" s="454"/>
      <c r="I237" s="994"/>
      <c r="J237" s="995"/>
      <c r="K237" s="994"/>
      <c r="L237" s="995"/>
      <c r="M237" s="994"/>
      <c r="N237" s="995"/>
      <c r="O237" s="1078"/>
      <c r="P237" s="1079"/>
      <c r="Q237" s="812"/>
      <c r="R237" s="813"/>
      <c r="S237" s="814"/>
      <c r="T237" s="812"/>
      <c r="U237" s="813"/>
      <c r="V237" s="814"/>
      <c r="W237" s="812"/>
      <c r="X237" s="813"/>
      <c r="Y237" s="814"/>
      <c r="Z237" s="812"/>
      <c r="AA237" s="813"/>
      <c r="AB237" s="814"/>
      <c r="AC237" s="812"/>
      <c r="AD237" s="813"/>
      <c r="AE237" s="814"/>
      <c r="AF237" s="812"/>
      <c r="AG237" s="813"/>
      <c r="AH237" s="814"/>
      <c r="AI237" s="812"/>
      <c r="AJ237" s="813"/>
      <c r="AK237" s="814"/>
      <c r="AL237" s="812"/>
      <c r="AM237" s="813"/>
      <c r="AN237" s="814"/>
      <c r="AO237" s="812"/>
      <c r="AP237" s="813"/>
      <c r="AQ237" s="814"/>
      <c r="AR237" s="812"/>
      <c r="AS237" s="813"/>
      <c r="AT237" s="814"/>
      <c r="AU237" s="812"/>
      <c r="AV237" s="813"/>
      <c r="AW237" s="814"/>
      <c r="AX237" s="812"/>
      <c r="AY237" s="813"/>
      <c r="AZ237" s="814"/>
      <c r="BA237" s="100"/>
      <c r="BB237" s="100"/>
      <c r="BC237" s="30"/>
      <c r="BD237" s="30"/>
      <c r="BE237" s="30"/>
      <c r="BF237" s="30"/>
      <c r="BG237" s="31"/>
      <c r="BH237" s="31"/>
    </row>
    <row r="238" spans="1:60" s="17" customFormat="1" ht="26.25" hidden="1" customHeight="1" thickBot="1" x14ac:dyDescent="0.3">
      <c r="A238" s="99"/>
      <c r="B238" s="532"/>
      <c r="C238" s="533"/>
      <c r="D238" s="533"/>
      <c r="E238" s="533"/>
      <c r="F238" s="533"/>
      <c r="G238" s="533"/>
      <c r="H238" s="534"/>
      <c r="I238" s="832" t="s">
        <v>671</v>
      </c>
      <c r="J238" s="833"/>
      <c r="K238" s="833"/>
      <c r="L238" s="833"/>
      <c r="M238" s="833"/>
      <c r="N238" s="1080"/>
      <c r="O238" s="1087" t="s">
        <v>246</v>
      </c>
      <c r="P238" s="1088"/>
      <c r="Q238" s="989"/>
      <c r="R238" s="990"/>
      <c r="S238" s="991"/>
      <c r="T238" s="989"/>
      <c r="U238" s="990"/>
      <c r="V238" s="991"/>
      <c r="W238" s="989"/>
      <c r="X238" s="990"/>
      <c r="Y238" s="991"/>
      <c r="Z238" s="989"/>
      <c r="AA238" s="990"/>
      <c r="AB238" s="991"/>
      <c r="AC238" s="989"/>
      <c r="AD238" s="990"/>
      <c r="AE238" s="991"/>
      <c r="AF238" s="989"/>
      <c r="AG238" s="990"/>
      <c r="AH238" s="991"/>
      <c r="AI238" s="989"/>
      <c r="AJ238" s="990"/>
      <c r="AK238" s="991"/>
      <c r="AL238" s="989"/>
      <c r="AM238" s="990"/>
      <c r="AN238" s="991"/>
      <c r="AO238" s="989"/>
      <c r="AP238" s="990"/>
      <c r="AQ238" s="991"/>
      <c r="AR238" s="989"/>
      <c r="AS238" s="990"/>
      <c r="AT238" s="991"/>
      <c r="AU238" s="989"/>
      <c r="AV238" s="990"/>
      <c r="AW238" s="991"/>
      <c r="AX238" s="989"/>
      <c r="AY238" s="990"/>
      <c r="AZ238" s="991"/>
      <c r="BA238" s="100"/>
      <c r="BB238" s="100"/>
      <c r="BC238" s="30"/>
      <c r="BD238" s="30"/>
      <c r="BE238" s="30"/>
      <c r="BF238" s="30"/>
      <c r="BG238" s="31"/>
      <c r="BH238" s="31"/>
    </row>
    <row r="239" spans="1:60" s="17" customFormat="1" ht="18" customHeight="1" x14ac:dyDescent="0.25">
      <c r="A239" s="99"/>
      <c r="B239" s="1070" t="s">
        <v>589</v>
      </c>
      <c r="C239" s="608"/>
      <c r="D239" s="608"/>
      <c r="E239" s="608"/>
      <c r="F239" s="608"/>
      <c r="G239" s="608"/>
      <c r="H239" s="1071"/>
      <c r="I239" s="1072"/>
      <c r="J239" s="1073"/>
      <c r="K239" s="1072"/>
      <c r="L239" s="1073"/>
      <c r="M239" s="1072">
        <v>346</v>
      </c>
      <c r="N239" s="1073"/>
      <c r="O239" s="1076" t="s">
        <v>277</v>
      </c>
      <c r="P239" s="1077"/>
      <c r="Q239" s="1081">
        <v>2</v>
      </c>
      <c r="R239" s="1049"/>
      <c r="S239" s="1082"/>
      <c r="T239" s="1081">
        <v>2</v>
      </c>
      <c r="U239" s="1049"/>
      <c r="V239" s="1082"/>
      <c r="W239" s="1081">
        <v>2</v>
      </c>
      <c r="X239" s="1049"/>
      <c r="Y239" s="1082"/>
      <c r="Z239" s="1081">
        <v>5000</v>
      </c>
      <c r="AA239" s="1049"/>
      <c r="AB239" s="1082"/>
      <c r="AC239" s="1081">
        <v>5500</v>
      </c>
      <c r="AD239" s="1049"/>
      <c r="AE239" s="1082"/>
      <c r="AF239" s="1081">
        <v>5500</v>
      </c>
      <c r="AG239" s="1049"/>
      <c r="AH239" s="1082"/>
      <c r="AI239" s="1081">
        <v>1</v>
      </c>
      <c r="AJ239" s="1049"/>
      <c r="AK239" s="1082"/>
      <c r="AL239" s="1081">
        <v>1</v>
      </c>
      <c r="AM239" s="1049"/>
      <c r="AN239" s="1082"/>
      <c r="AO239" s="1081">
        <v>1</v>
      </c>
      <c r="AP239" s="1049"/>
      <c r="AQ239" s="1082"/>
      <c r="AR239" s="1081">
        <f>Q239*Z239*AI239</f>
        <v>10000</v>
      </c>
      <c r="AS239" s="1049"/>
      <c r="AT239" s="1082"/>
      <c r="AU239" s="1081">
        <f>AR239</f>
        <v>10000</v>
      </c>
      <c r="AV239" s="1049"/>
      <c r="AW239" s="1082"/>
      <c r="AX239" s="1081">
        <f>AU239</f>
        <v>10000</v>
      </c>
      <c r="AY239" s="1049"/>
      <c r="AZ239" s="1082"/>
      <c r="BA239" s="315"/>
      <c r="BB239" s="100"/>
      <c r="BC239" s="30"/>
      <c r="BD239" s="30"/>
      <c r="BE239" s="30"/>
      <c r="BF239" s="30"/>
      <c r="BG239" s="31"/>
      <c r="BH239" s="31"/>
    </row>
    <row r="240" spans="1:60" s="17" customFormat="1" ht="18" customHeight="1" x14ac:dyDescent="0.25">
      <c r="A240" s="99"/>
      <c r="B240" s="455"/>
      <c r="C240" s="453"/>
      <c r="D240" s="453"/>
      <c r="E240" s="453"/>
      <c r="F240" s="453"/>
      <c r="G240" s="453"/>
      <c r="H240" s="454"/>
      <c r="I240" s="994"/>
      <c r="J240" s="995"/>
      <c r="K240" s="994"/>
      <c r="L240" s="995"/>
      <c r="M240" s="994"/>
      <c r="N240" s="995"/>
      <c r="O240" s="1078"/>
      <c r="P240" s="1079"/>
      <c r="Q240" s="812"/>
      <c r="R240" s="813"/>
      <c r="S240" s="814"/>
      <c r="T240" s="812"/>
      <c r="U240" s="813"/>
      <c r="V240" s="814"/>
      <c r="W240" s="812"/>
      <c r="X240" s="813"/>
      <c r="Y240" s="814"/>
      <c r="Z240" s="812"/>
      <c r="AA240" s="813"/>
      <c r="AB240" s="814"/>
      <c r="AC240" s="812"/>
      <c r="AD240" s="813"/>
      <c r="AE240" s="814"/>
      <c r="AF240" s="812"/>
      <c r="AG240" s="813"/>
      <c r="AH240" s="814"/>
      <c r="AI240" s="812"/>
      <c r="AJ240" s="813"/>
      <c r="AK240" s="814"/>
      <c r="AL240" s="812"/>
      <c r="AM240" s="813"/>
      <c r="AN240" s="814"/>
      <c r="AO240" s="812"/>
      <c r="AP240" s="813"/>
      <c r="AQ240" s="814"/>
      <c r="AR240" s="812"/>
      <c r="AS240" s="813"/>
      <c r="AT240" s="814"/>
      <c r="AU240" s="812"/>
      <c r="AV240" s="813"/>
      <c r="AW240" s="814"/>
      <c r="AX240" s="812"/>
      <c r="AY240" s="813"/>
      <c r="AZ240" s="814"/>
      <c r="BA240" s="317"/>
      <c r="BB240" s="100"/>
      <c r="BC240" s="30"/>
      <c r="BD240" s="30"/>
      <c r="BE240" s="30"/>
      <c r="BF240" s="30"/>
      <c r="BG240" s="31"/>
      <c r="BH240" s="31"/>
    </row>
    <row r="241" spans="1:60" s="17" customFormat="1" ht="18" customHeight="1" thickBot="1" x14ac:dyDescent="0.3">
      <c r="A241" s="99"/>
      <c r="B241" s="532"/>
      <c r="C241" s="533"/>
      <c r="D241" s="533"/>
      <c r="E241" s="533"/>
      <c r="F241" s="533"/>
      <c r="G241" s="533"/>
      <c r="H241" s="534"/>
      <c r="I241" s="832" t="s">
        <v>671</v>
      </c>
      <c r="J241" s="833"/>
      <c r="K241" s="833"/>
      <c r="L241" s="833"/>
      <c r="M241" s="833"/>
      <c r="N241" s="1080"/>
      <c r="O241" s="1087" t="s">
        <v>246</v>
      </c>
      <c r="P241" s="1088"/>
      <c r="Q241" s="989"/>
      <c r="R241" s="990"/>
      <c r="S241" s="991"/>
      <c r="T241" s="989"/>
      <c r="U241" s="990"/>
      <c r="V241" s="991"/>
      <c r="W241" s="989"/>
      <c r="X241" s="990"/>
      <c r="Y241" s="991"/>
      <c r="Z241" s="989"/>
      <c r="AA241" s="990"/>
      <c r="AB241" s="991"/>
      <c r="AC241" s="989"/>
      <c r="AD241" s="990"/>
      <c r="AE241" s="991"/>
      <c r="AF241" s="989"/>
      <c r="AG241" s="990"/>
      <c r="AH241" s="991"/>
      <c r="AI241" s="989"/>
      <c r="AJ241" s="990"/>
      <c r="AK241" s="991"/>
      <c r="AL241" s="989"/>
      <c r="AM241" s="990"/>
      <c r="AN241" s="991"/>
      <c r="AO241" s="989"/>
      <c r="AP241" s="990"/>
      <c r="AQ241" s="991"/>
      <c r="AR241" s="989"/>
      <c r="AS241" s="990"/>
      <c r="AT241" s="991"/>
      <c r="AU241" s="989"/>
      <c r="AV241" s="990"/>
      <c r="AW241" s="991"/>
      <c r="AX241" s="989"/>
      <c r="AY241" s="990"/>
      <c r="AZ241" s="991"/>
      <c r="BA241" s="315"/>
      <c r="BB241" s="100"/>
      <c r="BC241" s="30"/>
      <c r="BD241" s="30"/>
      <c r="BE241" s="30"/>
      <c r="BF241" s="30"/>
      <c r="BG241" s="31"/>
      <c r="BH241" s="31"/>
    </row>
    <row r="242" spans="1:60" s="17" customFormat="1" ht="18" customHeight="1" x14ac:dyDescent="0.25">
      <c r="A242" s="99"/>
      <c r="B242" s="1070" t="s">
        <v>678</v>
      </c>
      <c r="C242" s="608"/>
      <c r="D242" s="608"/>
      <c r="E242" s="608"/>
      <c r="F242" s="608"/>
      <c r="G242" s="608"/>
      <c r="H242" s="1071"/>
      <c r="I242" s="1072"/>
      <c r="J242" s="1073"/>
      <c r="K242" s="1072"/>
      <c r="L242" s="1073"/>
      <c r="M242" s="1072">
        <v>346</v>
      </c>
      <c r="N242" s="1073"/>
      <c r="O242" s="1076" t="s">
        <v>277</v>
      </c>
      <c r="P242" s="1077"/>
      <c r="Q242" s="1081">
        <v>18</v>
      </c>
      <c r="R242" s="1049"/>
      <c r="S242" s="1082"/>
      <c r="T242" s="1081">
        <v>18</v>
      </c>
      <c r="U242" s="1049"/>
      <c r="V242" s="1082"/>
      <c r="W242" s="1081">
        <v>18</v>
      </c>
      <c r="X242" s="1049"/>
      <c r="Y242" s="1082"/>
      <c r="Z242" s="1081">
        <v>32612</v>
      </c>
      <c r="AA242" s="1049"/>
      <c r="AB242" s="1082"/>
      <c r="AC242" s="1081">
        <v>32612</v>
      </c>
      <c r="AD242" s="1049"/>
      <c r="AE242" s="1082"/>
      <c r="AF242" s="1081">
        <v>32612</v>
      </c>
      <c r="AG242" s="1049"/>
      <c r="AH242" s="1082"/>
      <c r="AI242" s="1081">
        <v>2</v>
      </c>
      <c r="AJ242" s="1049"/>
      <c r="AK242" s="1082"/>
      <c r="AL242" s="1081">
        <v>2</v>
      </c>
      <c r="AM242" s="1049"/>
      <c r="AN242" s="1082"/>
      <c r="AO242" s="1081">
        <v>2</v>
      </c>
      <c r="AP242" s="1049"/>
      <c r="AQ242" s="1082"/>
      <c r="AR242" s="1081">
        <f>Q242*Z242*AI242-32+1185832</f>
        <v>2359832</v>
      </c>
      <c r="AS242" s="1049"/>
      <c r="AT242" s="1082"/>
      <c r="AU242" s="1081">
        <f>AR242</f>
        <v>2359832</v>
      </c>
      <c r="AV242" s="1049"/>
      <c r="AW242" s="1082"/>
      <c r="AX242" s="1081">
        <f>AU242</f>
        <v>2359832</v>
      </c>
      <c r="AY242" s="1049"/>
      <c r="AZ242" s="1082"/>
      <c r="BA242" s="315"/>
      <c r="BB242" s="100"/>
      <c r="BC242" s="30"/>
      <c r="BD242" s="30"/>
      <c r="BE242" s="30"/>
      <c r="BF242" s="30"/>
      <c r="BG242" s="31"/>
      <c r="BH242" s="31"/>
    </row>
    <row r="243" spans="1:60" s="17" customFormat="1" ht="18" customHeight="1" x14ac:dyDescent="0.25">
      <c r="A243" s="99"/>
      <c r="B243" s="455"/>
      <c r="C243" s="453"/>
      <c r="D243" s="453"/>
      <c r="E243" s="453"/>
      <c r="F243" s="453"/>
      <c r="G243" s="453"/>
      <c r="H243" s="454"/>
      <c r="I243" s="994"/>
      <c r="J243" s="995"/>
      <c r="K243" s="994"/>
      <c r="L243" s="995"/>
      <c r="M243" s="994"/>
      <c r="N243" s="995"/>
      <c r="O243" s="1078"/>
      <c r="P243" s="1079"/>
      <c r="Q243" s="812"/>
      <c r="R243" s="813"/>
      <c r="S243" s="814"/>
      <c r="T243" s="812"/>
      <c r="U243" s="813"/>
      <c r="V243" s="814"/>
      <c r="W243" s="812"/>
      <c r="X243" s="813"/>
      <c r="Y243" s="814"/>
      <c r="Z243" s="812"/>
      <c r="AA243" s="813"/>
      <c r="AB243" s="814"/>
      <c r="AC243" s="812"/>
      <c r="AD243" s="813"/>
      <c r="AE243" s="814"/>
      <c r="AF243" s="812"/>
      <c r="AG243" s="813"/>
      <c r="AH243" s="814"/>
      <c r="AI243" s="812"/>
      <c r="AJ243" s="813"/>
      <c r="AK243" s="814"/>
      <c r="AL243" s="812"/>
      <c r="AM243" s="813"/>
      <c r="AN243" s="814"/>
      <c r="AO243" s="812"/>
      <c r="AP243" s="813"/>
      <c r="AQ243" s="814"/>
      <c r="AR243" s="812"/>
      <c r="AS243" s="813"/>
      <c r="AT243" s="814"/>
      <c r="AU243" s="812"/>
      <c r="AV243" s="813"/>
      <c r="AW243" s="814"/>
      <c r="AX243" s="812"/>
      <c r="AY243" s="813"/>
      <c r="AZ243" s="814"/>
      <c r="BA243" s="315"/>
      <c r="BB243" s="100"/>
      <c r="BC243" s="30"/>
      <c r="BD243" s="30"/>
      <c r="BE243" s="30"/>
      <c r="BF243" s="30"/>
      <c r="BG243" s="31"/>
      <c r="BH243" s="31"/>
    </row>
    <row r="244" spans="1:60" s="17" customFormat="1" ht="18" customHeight="1" thickBot="1" x14ac:dyDescent="0.3">
      <c r="A244" s="99"/>
      <c r="B244" s="532"/>
      <c r="C244" s="533"/>
      <c r="D244" s="533"/>
      <c r="E244" s="533"/>
      <c r="F244" s="533"/>
      <c r="G244" s="533"/>
      <c r="H244" s="534"/>
      <c r="I244" s="832" t="s">
        <v>671</v>
      </c>
      <c r="J244" s="833"/>
      <c r="K244" s="833"/>
      <c r="L244" s="833"/>
      <c r="M244" s="833"/>
      <c r="N244" s="1080"/>
      <c r="O244" s="1087" t="s">
        <v>246</v>
      </c>
      <c r="P244" s="1088"/>
      <c r="Q244" s="989"/>
      <c r="R244" s="990"/>
      <c r="S244" s="991"/>
      <c r="T244" s="989"/>
      <c r="U244" s="990"/>
      <c r="V244" s="991"/>
      <c r="W244" s="989"/>
      <c r="X244" s="990"/>
      <c r="Y244" s="991"/>
      <c r="Z244" s="989"/>
      <c r="AA244" s="990"/>
      <c r="AB244" s="991"/>
      <c r="AC244" s="989"/>
      <c r="AD244" s="990"/>
      <c r="AE244" s="991"/>
      <c r="AF244" s="989"/>
      <c r="AG244" s="990"/>
      <c r="AH244" s="991"/>
      <c r="AI244" s="989"/>
      <c r="AJ244" s="990"/>
      <c r="AK244" s="991"/>
      <c r="AL244" s="989"/>
      <c r="AM244" s="990"/>
      <c r="AN244" s="991"/>
      <c r="AO244" s="989"/>
      <c r="AP244" s="990"/>
      <c r="AQ244" s="991"/>
      <c r="AR244" s="989"/>
      <c r="AS244" s="990"/>
      <c r="AT244" s="991"/>
      <c r="AU244" s="989"/>
      <c r="AV244" s="990"/>
      <c r="AW244" s="991"/>
      <c r="AX244" s="989"/>
      <c r="AY244" s="990"/>
      <c r="AZ244" s="991"/>
      <c r="BA244" s="100"/>
      <c r="BB244" s="100"/>
      <c r="BC244" s="30"/>
      <c r="BD244" s="30"/>
      <c r="BE244" s="30"/>
      <c r="BF244" s="30"/>
      <c r="BG244" s="31"/>
      <c r="BH244" s="31"/>
    </row>
    <row r="245" spans="1:60" s="17" customFormat="1" ht="18" customHeight="1" x14ac:dyDescent="0.25">
      <c r="A245" s="99"/>
      <c r="B245" s="1070" t="s">
        <v>679</v>
      </c>
      <c r="C245" s="608"/>
      <c r="D245" s="608"/>
      <c r="E245" s="608"/>
      <c r="F245" s="608"/>
      <c r="G245" s="608"/>
      <c r="H245" s="1071"/>
      <c r="I245" s="1072"/>
      <c r="J245" s="1073"/>
      <c r="K245" s="1072"/>
      <c r="L245" s="1073"/>
      <c r="M245" s="1072">
        <v>346</v>
      </c>
      <c r="N245" s="1073"/>
      <c r="O245" s="1076" t="s">
        <v>277</v>
      </c>
      <c r="P245" s="1077"/>
      <c r="Q245" s="1081">
        <v>4</v>
      </c>
      <c r="R245" s="1049"/>
      <c r="S245" s="1082"/>
      <c r="T245" s="1081">
        <v>4</v>
      </c>
      <c r="U245" s="1049"/>
      <c r="V245" s="1082"/>
      <c r="W245" s="1081">
        <v>4</v>
      </c>
      <c r="X245" s="1049"/>
      <c r="Y245" s="1082"/>
      <c r="Z245" s="1081">
        <v>4000</v>
      </c>
      <c r="AA245" s="1049"/>
      <c r="AB245" s="1082"/>
      <c r="AC245" s="1081">
        <v>5000</v>
      </c>
      <c r="AD245" s="1049"/>
      <c r="AE245" s="1082"/>
      <c r="AF245" s="1081">
        <v>5000</v>
      </c>
      <c r="AG245" s="1049"/>
      <c r="AH245" s="1082"/>
      <c r="AI245" s="1081">
        <v>1</v>
      </c>
      <c r="AJ245" s="1049"/>
      <c r="AK245" s="1082"/>
      <c r="AL245" s="1081">
        <v>1</v>
      </c>
      <c r="AM245" s="1049"/>
      <c r="AN245" s="1082"/>
      <c r="AO245" s="1081">
        <v>1</v>
      </c>
      <c r="AP245" s="1049"/>
      <c r="AQ245" s="1082"/>
      <c r="AR245" s="1081">
        <f>Q245*Z245*AI245</f>
        <v>16000</v>
      </c>
      <c r="AS245" s="1049"/>
      <c r="AT245" s="1082"/>
      <c r="AU245" s="1081">
        <f>AR245</f>
        <v>16000</v>
      </c>
      <c r="AV245" s="1049"/>
      <c r="AW245" s="1082"/>
      <c r="AX245" s="1081">
        <f>AU245</f>
        <v>16000</v>
      </c>
      <c r="AY245" s="1049"/>
      <c r="AZ245" s="1082"/>
      <c r="BA245" s="100"/>
      <c r="BB245" s="100"/>
      <c r="BC245" s="30"/>
      <c r="BD245" s="30"/>
      <c r="BE245" s="30"/>
      <c r="BF245" s="30"/>
      <c r="BG245" s="31"/>
      <c r="BH245" s="31"/>
    </row>
    <row r="246" spans="1:60" s="17" customFormat="1" ht="18" customHeight="1" x14ac:dyDescent="0.25">
      <c r="A246" s="99"/>
      <c r="B246" s="455"/>
      <c r="C246" s="453"/>
      <c r="D246" s="453"/>
      <c r="E246" s="453"/>
      <c r="F246" s="453"/>
      <c r="G246" s="453"/>
      <c r="H246" s="454"/>
      <c r="I246" s="994"/>
      <c r="J246" s="995"/>
      <c r="K246" s="994"/>
      <c r="L246" s="995"/>
      <c r="M246" s="994"/>
      <c r="N246" s="995"/>
      <c r="O246" s="1078"/>
      <c r="P246" s="1079"/>
      <c r="Q246" s="812"/>
      <c r="R246" s="813"/>
      <c r="S246" s="814"/>
      <c r="T246" s="812"/>
      <c r="U246" s="813"/>
      <c r="V246" s="814"/>
      <c r="W246" s="812"/>
      <c r="X246" s="813"/>
      <c r="Y246" s="814"/>
      <c r="Z246" s="812"/>
      <c r="AA246" s="813"/>
      <c r="AB246" s="814"/>
      <c r="AC246" s="812"/>
      <c r="AD246" s="813"/>
      <c r="AE246" s="814"/>
      <c r="AF246" s="812"/>
      <c r="AG246" s="813"/>
      <c r="AH246" s="814"/>
      <c r="AI246" s="812"/>
      <c r="AJ246" s="813"/>
      <c r="AK246" s="814"/>
      <c r="AL246" s="812"/>
      <c r="AM246" s="813"/>
      <c r="AN246" s="814"/>
      <c r="AO246" s="812"/>
      <c r="AP246" s="813"/>
      <c r="AQ246" s="814"/>
      <c r="AR246" s="812"/>
      <c r="AS246" s="813"/>
      <c r="AT246" s="814"/>
      <c r="AU246" s="812"/>
      <c r="AV246" s="813"/>
      <c r="AW246" s="814"/>
      <c r="AX246" s="812"/>
      <c r="AY246" s="813"/>
      <c r="AZ246" s="814"/>
      <c r="BA246" s="100"/>
      <c r="BB246" s="100"/>
      <c r="BC246" s="30"/>
      <c r="BD246" s="30"/>
      <c r="BE246" s="30"/>
      <c r="BF246" s="30"/>
      <c r="BG246" s="31"/>
      <c r="BH246" s="31"/>
    </row>
    <row r="247" spans="1:60" s="17" customFormat="1" ht="18" customHeight="1" thickBot="1" x14ac:dyDescent="0.3">
      <c r="A247" s="99"/>
      <c r="B247" s="532"/>
      <c r="C247" s="533"/>
      <c r="D247" s="533"/>
      <c r="E247" s="533"/>
      <c r="F247" s="533"/>
      <c r="G247" s="533"/>
      <c r="H247" s="534"/>
      <c r="I247" s="832" t="s">
        <v>671</v>
      </c>
      <c r="J247" s="833"/>
      <c r="K247" s="833"/>
      <c r="L247" s="833"/>
      <c r="M247" s="833"/>
      <c r="N247" s="1080"/>
      <c r="O247" s="1087" t="s">
        <v>246</v>
      </c>
      <c r="P247" s="1088"/>
      <c r="Q247" s="989"/>
      <c r="R247" s="990"/>
      <c r="S247" s="991"/>
      <c r="T247" s="989"/>
      <c r="U247" s="990"/>
      <c r="V247" s="991"/>
      <c r="W247" s="989"/>
      <c r="X247" s="990"/>
      <c r="Y247" s="991"/>
      <c r="Z247" s="989"/>
      <c r="AA247" s="990"/>
      <c r="AB247" s="991"/>
      <c r="AC247" s="989"/>
      <c r="AD247" s="990"/>
      <c r="AE247" s="991"/>
      <c r="AF247" s="989"/>
      <c r="AG247" s="990"/>
      <c r="AH247" s="991"/>
      <c r="AI247" s="989"/>
      <c r="AJ247" s="990"/>
      <c r="AK247" s="991"/>
      <c r="AL247" s="989"/>
      <c r="AM247" s="990"/>
      <c r="AN247" s="991"/>
      <c r="AO247" s="989"/>
      <c r="AP247" s="990"/>
      <c r="AQ247" s="991"/>
      <c r="AR247" s="989"/>
      <c r="AS247" s="990"/>
      <c r="AT247" s="991"/>
      <c r="AU247" s="989"/>
      <c r="AV247" s="990"/>
      <c r="AW247" s="991"/>
      <c r="AX247" s="989"/>
      <c r="AY247" s="990"/>
      <c r="AZ247" s="991"/>
      <c r="BA247" s="100"/>
      <c r="BB247" s="100"/>
      <c r="BC247" s="30"/>
      <c r="BD247" s="30"/>
      <c r="BE247" s="30"/>
      <c r="BF247" s="30"/>
      <c r="BG247" s="31"/>
      <c r="BH247" s="31"/>
    </row>
    <row r="248" spans="1:60" s="17" customFormat="1" ht="18" customHeight="1" x14ac:dyDescent="0.25">
      <c r="A248" s="99"/>
      <c r="B248" s="1070" t="s">
        <v>711</v>
      </c>
      <c r="C248" s="608"/>
      <c r="D248" s="608"/>
      <c r="E248" s="608"/>
      <c r="F248" s="608"/>
      <c r="G248" s="608"/>
      <c r="H248" s="1071"/>
      <c r="I248" s="1072"/>
      <c r="J248" s="1073"/>
      <c r="K248" s="1072"/>
      <c r="L248" s="1073"/>
      <c r="M248" s="1072">
        <v>349</v>
      </c>
      <c r="N248" s="1073"/>
      <c r="O248" s="1076" t="s">
        <v>277</v>
      </c>
      <c r="P248" s="1077"/>
      <c r="Q248" s="1081">
        <v>9</v>
      </c>
      <c r="R248" s="1049"/>
      <c r="S248" s="1082"/>
      <c r="T248" s="1081">
        <v>9</v>
      </c>
      <c r="U248" s="1049"/>
      <c r="V248" s="1082"/>
      <c r="W248" s="1081">
        <v>9</v>
      </c>
      <c r="X248" s="1049"/>
      <c r="Y248" s="1082"/>
      <c r="Z248" s="1081">
        <v>10000</v>
      </c>
      <c r="AA248" s="1049"/>
      <c r="AB248" s="1082"/>
      <c r="AC248" s="1081">
        <v>10000</v>
      </c>
      <c r="AD248" s="1049"/>
      <c r="AE248" s="1082"/>
      <c r="AF248" s="1081">
        <v>10000</v>
      </c>
      <c r="AG248" s="1049"/>
      <c r="AH248" s="1082"/>
      <c r="AI248" s="1081">
        <v>1</v>
      </c>
      <c r="AJ248" s="1049"/>
      <c r="AK248" s="1082"/>
      <c r="AL248" s="1081">
        <v>1</v>
      </c>
      <c r="AM248" s="1049"/>
      <c r="AN248" s="1082"/>
      <c r="AO248" s="1081">
        <v>1</v>
      </c>
      <c r="AP248" s="1049"/>
      <c r="AQ248" s="1082"/>
      <c r="AR248" s="1081">
        <v>300000</v>
      </c>
      <c r="AS248" s="1049"/>
      <c r="AT248" s="1082"/>
      <c r="AU248" s="1081">
        <f>AR248</f>
        <v>300000</v>
      </c>
      <c r="AV248" s="1049"/>
      <c r="AW248" s="1082"/>
      <c r="AX248" s="1081">
        <f>AU248</f>
        <v>300000</v>
      </c>
      <c r="AY248" s="1049"/>
      <c r="AZ248" s="1082"/>
      <c r="BA248" s="100"/>
      <c r="BB248" s="100"/>
      <c r="BC248" s="30"/>
      <c r="BD248" s="30"/>
      <c r="BE248" s="30"/>
      <c r="BF248" s="30"/>
      <c r="BG248" s="31"/>
      <c r="BH248" s="31"/>
    </row>
    <row r="249" spans="1:60" s="17" customFormat="1" ht="18" customHeight="1" x14ac:dyDescent="0.25">
      <c r="A249" s="99"/>
      <c r="B249" s="455"/>
      <c r="C249" s="453"/>
      <c r="D249" s="453"/>
      <c r="E249" s="453"/>
      <c r="F249" s="453"/>
      <c r="G249" s="453"/>
      <c r="H249" s="454"/>
      <c r="I249" s="994"/>
      <c r="J249" s="995"/>
      <c r="K249" s="994"/>
      <c r="L249" s="995"/>
      <c r="M249" s="994"/>
      <c r="N249" s="995"/>
      <c r="O249" s="1078"/>
      <c r="P249" s="1079"/>
      <c r="Q249" s="812"/>
      <c r="R249" s="813"/>
      <c r="S249" s="814"/>
      <c r="T249" s="812"/>
      <c r="U249" s="813"/>
      <c r="V249" s="814"/>
      <c r="W249" s="812"/>
      <c r="X249" s="813"/>
      <c r="Y249" s="814"/>
      <c r="Z249" s="812"/>
      <c r="AA249" s="813"/>
      <c r="AB249" s="814"/>
      <c r="AC249" s="812"/>
      <c r="AD249" s="813"/>
      <c r="AE249" s="814"/>
      <c r="AF249" s="812"/>
      <c r="AG249" s="813"/>
      <c r="AH249" s="814"/>
      <c r="AI249" s="812"/>
      <c r="AJ249" s="813"/>
      <c r="AK249" s="814"/>
      <c r="AL249" s="812"/>
      <c r="AM249" s="813"/>
      <c r="AN249" s="814"/>
      <c r="AO249" s="812"/>
      <c r="AP249" s="813"/>
      <c r="AQ249" s="814"/>
      <c r="AR249" s="812"/>
      <c r="AS249" s="813"/>
      <c r="AT249" s="814"/>
      <c r="AU249" s="812"/>
      <c r="AV249" s="813"/>
      <c r="AW249" s="814"/>
      <c r="AX249" s="812"/>
      <c r="AY249" s="813"/>
      <c r="AZ249" s="814"/>
      <c r="BA249" s="100"/>
      <c r="BB249" s="100"/>
      <c r="BC249" s="30"/>
      <c r="BD249" s="30"/>
      <c r="BE249" s="30"/>
      <c r="BF249" s="30"/>
      <c r="BG249" s="31"/>
      <c r="BH249" s="31"/>
    </row>
    <row r="250" spans="1:60" s="17" customFormat="1" ht="18" customHeight="1" thickBot="1" x14ac:dyDescent="0.3">
      <c r="A250" s="99"/>
      <c r="B250" s="532"/>
      <c r="C250" s="533"/>
      <c r="D250" s="533"/>
      <c r="E250" s="533"/>
      <c r="F250" s="533"/>
      <c r="G250" s="533"/>
      <c r="H250" s="534"/>
      <c r="I250" s="832" t="s">
        <v>671</v>
      </c>
      <c r="J250" s="833"/>
      <c r="K250" s="833"/>
      <c r="L250" s="833"/>
      <c r="M250" s="833"/>
      <c r="N250" s="1080"/>
      <c r="O250" s="1087" t="s">
        <v>246</v>
      </c>
      <c r="P250" s="1088"/>
      <c r="Q250" s="989"/>
      <c r="R250" s="990"/>
      <c r="S250" s="991"/>
      <c r="T250" s="989"/>
      <c r="U250" s="990"/>
      <c r="V250" s="991"/>
      <c r="W250" s="989"/>
      <c r="X250" s="990"/>
      <c r="Y250" s="991"/>
      <c r="Z250" s="989"/>
      <c r="AA250" s="990"/>
      <c r="AB250" s="991"/>
      <c r="AC250" s="989"/>
      <c r="AD250" s="990"/>
      <c r="AE250" s="991"/>
      <c r="AF250" s="989"/>
      <c r="AG250" s="990"/>
      <c r="AH250" s="991"/>
      <c r="AI250" s="989"/>
      <c r="AJ250" s="990"/>
      <c r="AK250" s="991"/>
      <c r="AL250" s="989"/>
      <c r="AM250" s="990"/>
      <c r="AN250" s="991"/>
      <c r="AO250" s="989"/>
      <c r="AP250" s="990"/>
      <c r="AQ250" s="991"/>
      <c r="AR250" s="989"/>
      <c r="AS250" s="990"/>
      <c r="AT250" s="991"/>
      <c r="AU250" s="989"/>
      <c r="AV250" s="990"/>
      <c r="AW250" s="991"/>
      <c r="AX250" s="989"/>
      <c r="AY250" s="990"/>
      <c r="AZ250" s="991"/>
      <c r="BA250" s="100"/>
      <c r="BB250" s="100"/>
      <c r="BC250" s="30"/>
      <c r="BD250" s="30"/>
      <c r="BE250" s="30"/>
      <c r="BF250" s="30"/>
      <c r="BG250" s="31"/>
      <c r="BH250" s="31"/>
    </row>
    <row r="251" spans="1:60" s="17" customFormat="1" ht="37.5" customHeight="1" thickBot="1" x14ac:dyDescent="0.3">
      <c r="A251" s="99"/>
      <c r="B251" s="863" t="s">
        <v>58</v>
      </c>
      <c r="C251" s="863"/>
      <c r="D251" s="863"/>
      <c r="E251" s="863"/>
      <c r="F251" s="863"/>
      <c r="G251" s="863"/>
      <c r="H251" s="863"/>
      <c r="I251" s="863"/>
      <c r="J251" s="863"/>
      <c r="K251" s="863"/>
      <c r="L251" s="863"/>
      <c r="M251" s="863"/>
      <c r="N251" s="863"/>
      <c r="O251" s="843">
        <v>9009</v>
      </c>
      <c r="P251" s="620"/>
      <c r="Q251" s="970"/>
      <c r="R251" s="970"/>
      <c r="S251" s="971"/>
      <c r="T251" s="969"/>
      <c r="U251" s="970"/>
      <c r="V251" s="971"/>
      <c r="W251" s="969"/>
      <c r="X251" s="970"/>
      <c r="Y251" s="971"/>
      <c r="Z251" s="969"/>
      <c r="AA251" s="970"/>
      <c r="AB251" s="971"/>
      <c r="AC251" s="969"/>
      <c r="AD251" s="970"/>
      <c r="AE251" s="971"/>
      <c r="AF251" s="969"/>
      <c r="AG251" s="970"/>
      <c r="AH251" s="971"/>
      <c r="AI251" s="969"/>
      <c r="AJ251" s="970"/>
      <c r="AK251" s="971"/>
      <c r="AL251" s="969"/>
      <c r="AM251" s="970"/>
      <c r="AN251" s="971"/>
      <c r="AO251" s="969"/>
      <c r="AP251" s="970"/>
      <c r="AQ251" s="971"/>
      <c r="AR251" s="965">
        <f>AR135+AR138+AR141+AR144+AR150+AR153+AR156+AR159+AR162+AR165+AR168+AR171+AR174+AR177+AR180+AR183+AR186+AR189+AR192+AR195+AR198+AR201+AR204+AR207+AR212+AR215+AR218+AR221+AR224+AR227+AR239+AR242+AR245+AR248+AR210</f>
        <v>8602960</v>
      </c>
      <c r="AS251" s="966"/>
      <c r="AT251" s="967"/>
      <c r="AU251" s="965">
        <f>AU135+AU138+AU141+AU144+AU150+AU153+AU156+AU159+AU162+AU165+AU168+AU171+AU174+AU177+AU180+AU183+AU186+AU189+AU192+AU195+AU198+AU201+AU204+AU207+AU212+AU215+AU218+AU221+AU224+AU227+AU239+AU242+AU245+AU248</f>
        <v>8582960</v>
      </c>
      <c r="AV251" s="966"/>
      <c r="AW251" s="967"/>
      <c r="AX251" s="965">
        <f>AX135+AX138+AX141+AX144+AX150+AX153+AX156+AX159+AX162+AX165+AX168+AX171+AX174+AX177+AX180+AX183+AX186+AX189+AX192+AX195+AX198+AX201+AX204+AX207+AX212+AX215+AX218+AX221+AX224+AX227+AX239+AX242+AX245+AX248</f>
        <v>8582960</v>
      </c>
      <c r="AY251" s="966"/>
      <c r="AZ251" s="967"/>
      <c r="BA251" s="149"/>
      <c r="BB251" s="149"/>
      <c r="BC251" s="20"/>
      <c r="BD251" s="20"/>
      <c r="BE251" s="20"/>
      <c r="BF251" s="20"/>
      <c r="BG251" s="31"/>
      <c r="BH251" s="31"/>
    </row>
    <row r="252" spans="1:60" s="8" customFormat="1" ht="15" customHeight="1" x14ac:dyDescent="0.25">
      <c r="A252" s="98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288"/>
      <c r="R252" s="288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89"/>
      <c r="AD252" s="289"/>
      <c r="AE252" s="289"/>
      <c r="AF252" s="289"/>
      <c r="AG252" s="289"/>
      <c r="AH252" s="289"/>
      <c r="AI252" s="289"/>
      <c r="AJ252" s="289"/>
      <c r="AK252" s="273"/>
      <c r="AL252" s="273"/>
      <c r="AM252" s="273"/>
      <c r="AN252" s="273"/>
      <c r="AO252" s="273"/>
      <c r="AP252" s="273"/>
      <c r="AQ252" s="273"/>
      <c r="AR252" s="1049"/>
      <c r="AS252" s="1049"/>
      <c r="AT252" s="1049"/>
      <c r="AU252" s="1049"/>
      <c r="AV252" s="1049"/>
      <c r="AW252" s="1049"/>
      <c r="AX252" s="1049"/>
      <c r="AY252" s="1049"/>
      <c r="AZ252" s="1049"/>
      <c r="BA252" s="98"/>
      <c r="BB252" s="98"/>
    </row>
    <row r="253" spans="1:60" s="8" customFormat="1" ht="27" hidden="1" customHeight="1" x14ac:dyDescent="0.25">
      <c r="A253" s="98"/>
      <c r="B253" s="968" t="s">
        <v>397</v>
      </c>
      <c r="C253" s="968"/>
      <c r="D253" s="968"/>
      <c r="E253" s="968"/>
      <c r="F253" s="968"/>
      <c r="G253" s="968"/>
      <c r="H253" s="968"/>
      <c r="I253" s="968"/>
      <c r="J253" s="968"/>
      <c r="K253" s="968"/>
      <c r="L253" s="968"/>
      <c r="M253" s="968"/>
      <c r="N253" s="968"/>
      <c r="O253" s="968"/>
      <c r="P253" s="968"/>
      <c r="Q253" s="968"/>
      <c r="R253" s="968"/>
      <c r="S253" s="968"/>
      <c r="T253" s="968"/>
      <c r="U253" s="968"/>
      <c r="V253" s="968"/>
      <c r="W253" s="968"/>
      <c r="X253" s="968"/>
      <c r="Y253" s="968"/>
      <c r="Z253" s="968"/>
      <c r="AA253" s="968"/>
      <c r="AB253" s="968"/>
      <c r="AC253" s="968"/>
      <c r="AD253" s="968"/>
      <c r="AE253" s="968"/>
      <c r="AF253" s="968"/>
      <c r="AG253" s="968"/>
      <c r="AH253" s="968"/>
      <c r="AI253" s="968"/>
      <c r="AJ253" s="968"/>
      <c r="AK253" s="968"/>
      <c r="AL253" s="968"/>
      <c r="AM253" s="968"/>
      <c r="AN253" s="968"/>
      <c r="AO253" s="968"/>
      <c r="AP253" s="968"/>
      <c r="AQ253" s="968"/>
      <c r="AR253" s="968"/>
      <c r="AS253" s="968"/>
      <c r="AT253" s="968"/>
      <c r="AU253" s="968"/>
      <c r="AV253" s="968"/>
      <c r="AW253" s="968"/>
      <c r="AX253" s="968"/>
      <c r="AY253" s="968"/>
      <c r="AZ253" s="968"/>
      <c r="BA253" s="110"/>
      <c r="BB253" s="98"/>
    </row>
    <row r="254" spans="1:60" s="8" customFormat="1" ht="27" hidden="1" customHeight="1" x14ac:dyDescent="0.25">
      <c r="A254" s="98"/>
      <c r="B254" s="968" t="s">
        <v>398</v>
      </c>
      <c r="C254" s="968"/>
      <c r="D254" s="968"/>
      <c r="E254" s="968"/>
      <c r="F254" s="968"/>
      <c r="G254" s="968"/>
      <c r="H254" s="968"/>
      <c r="I254" s="968"/>
      <c r="J254" s="968"/>
      <c r="K254" s="968"/>
      <c r="L254" s="968"/>
      <c r="M254" s="968"/>
      <c r="N254" s="968"/>
      <c r="O254" s="968"/>
      <c r="P254" s="968"/>
      <c r="Q254" s="968"/>
      <c r="R254" s="968"/>
      <c r="S254" s="968"/>
      <c r="T254" s="968"/>
      <c r="U254" s="968"/>
      <c r="V254" s="968"/>
      <c r="W254" s="968"/>
      <c r="X254" s="968"/>
      <c r="Y254" s="968"/>
      <c r="Z254" s="968"/>
      <c r="AA254" s="968"/>
      <c r="AB254" s="968"/>
      <c r="AC254" s="968"/>
      <c r="AD254" s="968"/>
      <c r="AE254" s="968"/>
      <c r="AF254" s="968"/>
      <c r="AG254" s="968"/>
      <c r="AH254" s="968"/>
      <c r="AI254" s="968"/>
      <c r="AJ254" s="968"/>
      <c r="AK254" s="968"/>
      <c r="AL254" s="968"/>
      <c r="AM254" s="968"/>
      <c r="AN254" s="968"/>
      <c r="AO254" s="968"/>
      <c r="AP254" s="968"/>
      <c r="AQ254" s="968"/>
      <c r="AR254" s="968"/>
      <c r="AS254" s="968"/>
      <c r="AT254" s="968"/>
      <c r="AU254" s="968"/>
      <c r="AV254" s="968"/>
      <c r="AW254" s="968"/>
      <c r="AX254" s="968"/>
      <c r="AY254" s="968"/>
      <c r="AZ254" s="968"/>
      <c r="BA254" s="110"/>
      <c r="BB254" s="98"/>
    </row>
    <row r="255" spans="1:60" s="8" customFormat="1" ht="27" hidden="1" customHeight="1" x14ac:dyDescent="0.25">
      <c r="A255" s="98"/>
      <c r="B255" s="968" t="s">
        <v>399</v>
      </c>
      <c r="C255" s="968"/>
      <c r="D255" s="968"/>
      <c r="E255" s="968"/>
      <c r="F255" s="968"/>
      <c r="G255" s="968"/>
      <c r="H255" s="968"/>
      <c r="I255" s="968"/>
      <c r="J255" s="968"/>
      <c r="K255" s="968"/>
      <c r="L255" s="968"/>
      <c r="M255" s="968"/>
      <c r="N255" s="968"/>
      <c r="O255" s="968"/>
      <c r="P255" s="968"/>
      <c r="Q255" s="968"/>
      <c r="R255" s="968"/>
      <c r="S255" s="968"/>
      <c r="T255" s="968"/>
      <c r="U255" s="968"/>
      <c r="V255" s="968"/>
      <c r="W255" s="968"/>
      <c r="X255" s="968"/>
      <c r="Y255" s="968"/>
      <c r="Z255" s="968"/>
      <c r="AA255" s="968"/>
      <c r="AB255" s="968"/>
      <c r="AC255" s="968"/>
      <c r="AD255" s="968"/>
      <c r="AE255" s="968"/>
      <c r="AF255" s="968"/>
      <c r="AG255" s="968"/>
      <c r="AH255" s="968"/>
      <c r="AI255" s="968"/>
      <c r="AJ255" s="968"/>
      <c r="AK255" s="968"/>
      <c r="AL255" s="968"/>
      <c r="AM255" s="968"/>
      <c r="AN255" s="968"/>
      <c r="AO255" s="968"/>
      <c r="AP255" s="968"/>
      <c r="AQ255" s="968"/>
      <c r="AR255" s="968"/>
      <c r="AS255" s="968"/>
      <c r="AT255" s="968"/>
      <c r="AU255" s="968"/>
      <c r="AV255" s="968"/>
      <c r="AW255" s="968"/>
      <c r="AX255" s="968"/>
      <c r="AY255" s="968"/>
      <c r="AZ255" s="968"/>
      <c r="BA255" s="110"/>
      <c r="BB255" s="98"/>
    </row>
    <row r="256" spans="1:60" s="8" customFormat="1" ht="27" hidden="1" customHeight="1" x14ac:dyDescent="0.25">
      <c r="A256" s="98"/>
      <c r="B256" s="968" t="s">
        <v>400</v>
      </c>
      <c r="C256" s="968"/>
      <c r="D256" s="968"/>
      <c r="E256" s="968"/>
      <c r="F256" s="968"/>
      <c r="G256" s="968"/>
      <c r="H256" s="968"/>
      <c r="I256" s="968"/>
      <c r="J256" s="968"/>
      <c r="K256" s="968"/>
      <c r="L256" s="968"/>
      <c r="M256" s="968"/>
      <c r="N256" s="968"/>
      <c r="O256" s="968"/>
      <c r="P256" s="968"/>
      <c r="Q256" s="968"/>
      <c r="R256" s="968"/>
      <c r="S256" s="968"/>
      <c r="T256" s="968"/>
      <c r="U256" s="968"/>
      <c r="V256" s="968"/>
      <c r="W256" s="968"/>
      <c r="X256" s="968"/>
      <c r="Y256" s="968"/>
      <c r="Z256" s="968"/>
      <c r="AA256" s="968"/>
      <c r="AB256" s="968"/>
      <c r="AC256" s="968"/>
      <c r="AD256" s="968"/>
      <c r="AE256" s="968"/>
      <c r="AF256" s="968"/>
      <c r="AG256" s="968"/>
      <c r="AH256" s="968"/>
      <c r="AI256" s="968"/>
      <c r="AJ256" s="968"/>
      <c r="AK256" s="968"/>
      <c r="AL256" s="968"/>
      <c r="AM256" s="968"/>
      <c r="AN256" s="968"/>
      <c r="AO256" s="968"/>
      <c r="AP256" s="968"/>
      <c r="AQ256" s="968"/>
      <c r="AR256" s="968"/>
      <c r="AS256" s="968"/>
      <c r="AT256" s="968"/>
      <c r="AU256" s="968"/>
      <c r="AV256" s="968"/>
      <c r="AW256" s="968"/>
      <c r="AX256" s="968"/>
      <c r="AY256" s="968"/>
      <c r="AZ256" s="968"/>
      <c r="BA256" s="110"/>
      <c r="BB256" s="98"/>
    </row>
    <row r="257" spans="1:54" s="8" customFormat="1" ht="27" hidden="1" customHeight="1" x14ac:dyDescent="0.25">
      <c r="A257" s="98"/>
      <c r="B257" s="968" t="s">
        <v>401</v>
      </c>
      <c r="C257" s="968"/>
      <c r="D257" s="968"/>
      <c r="E257" s="968"/>
      <c r="F257" s="968"/>
      <c r="G257" s="968"/>
      <c r="H257" s="968"/>
      <c r="I257" s="968"/>
      <c r="J257" s="968"/>
      <c r="K257" s="968"/>
      <c r="L257" s="968"/>
      <c r="M257" s="968"/>
      <c r="N257" s="968"/>
      <c r="O257" s="968"/>
      <c r="P257" s="968"/>
      <c r="Q257" s="968"/>
      <c r="R257" s="968"/>
      <c r="S257" s="968"/>
      <c r="T257" s="968"/>
      <c r="U257" s="968"/>
      <c r="V257" s="968"/>
      <c r="W257" s="968"/>
      <c r="X257" s="968"/>
      <c r="Y257" s="968"/>
      <c r="Z257" s="968"/>
      <c r="AA257" s="968"/>
      <c r="AB257" s="968"/>
      <c r="AC257" s="968"/>
      <c r="AD257" s="968"/>
      <c r="AE257" s="968"/>
      <c r="AF257" s="968"/>
      <c r="AG257" s="968"/>
      <c r="AH257" s="968"/>
      <c r="AI257" s="968"/>
      <c r="AJ257" s="968"/>
      <c r="AK257" s="968"/>
      <c r="AL257" s="968"/>
      <c r="AM257" s="968"/>
      <c r="AN257" s="968"/>
      <c r="AO257" s="968"/>
      <c r="AP257" s="968"/>
      <c r="AQ257" s="968"/>
      <c r="AR257" s="968"/>
      <c r="AS257" s="968"/>
      <c r="AT257" s="968"/>
      <c r="AU257" s="968"/>
      <c r="AV257" s="968"/>
      <c r="AW257" s="968"/>
      <c r="AX257" s="968"/>
      <c r="AY257" s="968"/>
      <c r="AZ257" s="968"/>
      <c r="BA257" s="110"/>
      <c r="BB257" s="98"/>
    </row>
    <row r="258" spans="1:54" s="8" customFormat="1" ht="53.1" hidden="1" customHeight="1" x14ac:dyDescent="0.25">
      <c r="A258" s="98"/>
      <c r="B258" s="968" t="s">
        <v>402</v>
      </c>
      <c r="C258" s="968"/>
      <c r="D258" s="968"/>
      <c r="E258" s="968"/>
      <c r="F258" s="968"/>
      <c r="G258" s="968"/>
      <c r="H258" s="968"/>
      <c r="I258" s="968"/>
      <c r="J258" s="968"/>
      <c r="K258" s="968"/>
      <c r="L258" s="968"/>
      <c r="M258" s="968"/>
      <c r="N258" s="968"/>
      <c r="O258" s="968"/>
      <c r="P258" s="968"/>
      <c r="Q258" s="968"/>
      <c r="R258" s="968"/>
      <c r="S258" s="968"/>
      <c r="T258" s="968"/>
      <c r="U258" s="968"/>
      <c r="V258" s="968"/>
      <c r="W258" s="968"/>
      <c r="X258" s="968"/>
      <c r="Y258" s="968"/>
      <c r="Z258" s="968"/>
      <c r="AA258" s="968"/>
      <c r="AB258" s="968"/>
      <c r="AC258" s="968"/>
      <c r="AD258" s="968"/>
      <c r="AE258" s="968"/>
      <c r="AF258" s="968"/>
      <c r="AG258" s="968"/>
      <c r="AH258" s="968"/>
      <c r="AI258" s="968"/>
      <c r="AJ258" s="968"/>
      <c r="AK258" s="968"/>
      <c r="AL258" s="968"/>
      <c r="AM258" s="968"/>
      <c r="AN258" s="968"/>
      <c r="AO258" s="968"/>
      <c r="AP258" s="968"/>
      <c r="AQ258" s="968"/>
      <c r="AR258" s="968"/>
      <c r="AS258" s="968"/>
      <c r="AT258" s="968"/>
      <c r="AU258" s="968"/>
      <c r="AV258" s="968"/>
      <c r="AW258" s="968"/>
      <c r="AX258" s="968"/>
      <c r="AY258" s="968"/>
      <c r="AZ258" s="968"/>
      <c r="BA258" s="110"/>
      <c r="BB258" s="98"/>
    </row>
    <row r="259" spans="1:54" s="8" customFormat="1" ht="27" hidden="1" customHeight="1" x14ac:dyDescent="0.25">
      <c r="A259" s="98"/>
      <c r="B259" s="968" t="s">
        <v>403</v>
      </c>
      <c r="C259" s="968"/>
      <c r="D259" s="968"/>
      <c r="E259" s="968"/>
      <c r="F259" s="968"/>
      <c r="G259" s="968"/>
      <c r="H259" s="968"/>
      <c r="I259" s="968"/>
      <c r="J259" s="968"/>
      <c r="K259" s="968"/>
      <c r="L259" s="968"/>
      <c r="M259" s="968"/>
      <c r="N259" s="968"/>
      <c r="O259" s="968"/>
      <c r="P259" s="968"/>
      <c r="Q259" s="968"/>
      <c r="R259" s="968"/>
      <c r="S259" s="968"/>
      <c r="T259" s="968"/>
      <c r="U259" s="968"/>
      <c r="V259" s="968"/>
      <c r="W259" s="968"/>
      <c r="X259" s="968"/>
      <c r="Y259" s="968"/>
      <c r="Z259" s="968"/>
      <c r="AA259" s="968"/>
      <c r="AB259" s="968"/>
      <c r="AC259" s="968"/>
      <c r="AD259" s="968"/>
      <c r="AE259" s="968"/>
      <c r="AF259" s="968"/>
      <c r="AG259" s="968"/>
      <c r="AH259" s="968"/>
      <c r="AI259" s="968"/>
      <c r="AJ259" s="968"/>
      <c r="AK259" s="968"/>
      <c r="AL259" s="968"/>
      <c r="AM259" s="968"/>
      <c r="AN259" s="968"/>
      <c r="AO259" s="968"/>
      <c r="AP259" s="968"/>
      <c r="AQ259" s="968"/>
      <c r="AR259" s="968"/>
      <c r="AS259" s="968"/>
      <c r="AT259" s="968"/>
      <c r="AU259" s="968"/>
      <c r="AV259" s="968"/>
      <c r="AW259" s="968"/>
      <c r="AX259" s="968"/>
      <c r="AY259" s="968"/>
      <c r="AZ259" s="968"/>
      <c r="BA259" s="110"/>
      <c r="BB259" s="98"/>
    </row>
    <row r="260" spans="1:54" s="8" customFormat="1" ht="53.1" hidden="1" customHeight="1" x14ac:dyDescent="0.25">
      <c r="A260" s="98"/>
      <c r="B260" s="968" t="s">
        <v>404</v>
      </c>
      <c r="C260" s="968"/>
      <c r="D260" s="968"/>
      <c r="E260" s="968"/>
      <c r="F260" s="968"/>
      <c r="G260" s="968"/>
      <c r="H260" s="968"/>
      <c r="I260" s="968"/>
      <c r="J260" s="968"/>
      <c r="K260" s="968"/>
      <c r="L260" s="968"/>
      <c r="M260" s="968"/>
      <c r="N260" s="968"/>
      <c r="O260" s="968"/>
      <c r="P260" s="968"/>
      <c r="Q260" s="968"/>
      <c r="R260" s="968"/>
      <c r="S260" s="968"/>
      <c r="T260" s="968"/>
      <c r="U260" s="968"/>
      <c r="V260" s="968"/>
      <c r="W260" s="968"/>
      <c r="X260" s="968"/>
      <c r="Y260" s="968"/>
      <c r="Z260" s="968"/>
      <c r="AA260" s="968"/>
      <c r="AB260" s="968"/>
      <c r="AC260" s="968"/>
      <c r="AD260" s="968"/>
      <c r="AE260" s="968"/>
      <c r="AF260" s="968"/>
      <c r="AG260" s="968"/>
      <c r="AH260" s="968"/>
      <c r="AI260" s="968"/>
      <c r="AJ260" s="968"/>
      <c r="AK260" s="968"/>
      <c r="AL260" s="968"/>
      <c r="AM260" s="968"/>
      <c r="AN260" s="968"/>
      <c r="AO260" s="968"/>
      <c r="AP260" s="968"/>
      <c r="AQ260" s="968"/>
      <c r="AR260" s="968"/>
      <c r="AS260" s="968"/>
      <c r="AT260" s="968"/>
      <c r="AU260" s="968"/>
      <c r="AV260" s="968"/>
      <c r="AW260" s="968"/>
      <c r="AX260" s="968"/>
      <c r="AY260" s="968"/>
      <c r="AZ260" s="968"/>
      <c r="BA260" s="110"/>
      <c r="BB260" s="98"/>
    </row>
    <row r="261" spans="1:54" s="8" customFormat="1" ht="27" hidden="1" customHeight="1" x14ac:dyDescent="0.25">
      <c r="A261" s="98"/>
      <c r="B261" s="968" t="s">
        <v>405</v>
      </c>
      <c r="C261" s="968"/>
      <c r="D261" s="968"/>
      <c r="E261" s="968"/>
      <c r="F261" s="968"/>
      <c r="G261" s="968"/>
      <c r="H261" s="968"/>
      <c r="I261" s="968"/>
      <c r="J261" s="968"/>
      <c r="K261" s="968"/>
      <c r="L261" s="968"/>
      <c r="M261" s="968"/>
      <c r="N261" s="968"/>
      <c r="O261" s="968"/>
      <c r="P261" s="968"/>
      <c r="Q261" s="968"/>
      <c r="R261" s="968"/>
      <c r="S261" s="968"/>
      <c r="T261" s="968"/>
      <c r="U261" s="968"/>
      <c r="V261" s="968"/>
      <c r="W261" s="968"/>
      <c r="X261" s="968"/>
      <c r="Y261" s="968"/>
      <c r="Z261" s="968"/>
      <c r="AA261" s="968"/>
      <c r="AB261" s="968"/>
      <c r="AC261" s="968"/>
      <c r="AD261" s="968"/>
      <c r="AE261" s="968"/>
      <c r="AF261" s="968"/>
      <c r="AG261" s="968"/>
      <c r="AH261" s="968"/>
      <c r="AI261" s="968"/>
      <c r="AJ261" s="968"/>
      <c r="AK261" s="968"/>
      <c r="AL261" s="968"/>
      <c r="AM261" s="968"/>
      <c r="AN261" s="968"/>
      <c r="AO261" s="968"/>
      <c r="AP261" s="968"/>
      <c r="AQ261" s="968"/>
      <c r="AR261" s="968"/>
      <c r="AS261" s="968"/>
      <c r="AT261" s="968"/>
      <c r="AU261" s="968"/>
      <c r="AV261" s="968"/>
      <c r="AW261" s="968"/>
      <c r="AX261" s="968"/>
      <c r="AY261" s="968"/>
      <c r="AZ261" s="968"/>
      <c r="BA261" s="110"/>
      <c r="BB261" s="98"/>
    </row>
    <row r="262" spans="1:54" s="8" customFormat="1" ht="53.1" hidden="1" customHeight="1" x14ac:dyDescent="0.25">
      <c r="A262" s="98"/>
      <c r="B262" s="968" t="s">
        <v>406</v>
      </c>
      <c r="C262" s="968"/>
      <c r="D262" s="968"/>
      <c r="E262" s="968"/>
      <c r="F262" s="968"/>
      <c r="G262" s="968"/>
      <c r="H262" s="968"/>
      <c r="I262" s="968"/>
      <c r="J262" s="968"/>
      <c r="K262" s="968"/>
      <c r="L262" s="968"/>
      <c r="M262" s="968"/>
      <c r="N262" s="968"/>
      <c r="O262" s="968"/>
      <c r="P262" s="968"/>
      <c r="Q262" s="968"/>
      <c r="R262" s="968"/>
      <c r="S262" s="968"/>
      <c r="T262" s="968"/>
      <c r="U262" s="968"/>
      <c r="V262" s="968"/>
      <c r="W262" s="968"/>
      <c r="X262" s="968"/>
      <c r="Y262" s="968"/>
      <c r="Z262" s="968"/>
      <c r="AA262" s="968"/>
      <c r="AB262" s="968"/>
      <c r="AC262" s="968"/>
      <c r="AD262" s="968"/>
      <c r="AE262" s="968"/>
      <c r="AF262" s="968"/>
      <c r="AG262" s="968"/>
      <c r="AH262" s="968"/>
      <c r="AI262" s="968"/>
      <c r="AJ262" s="968"/>
      <c r="AK262" s="968"/>
      <c r="AL262" s="968"/>
      <c r="AM262" s="968"/>
      <c r="AN262" s="968"/>
      <c r="AO262" s="968"/>
      <c r="AP262" s="968"/>
      <c r="AQ262" s="968"/>
      <c r="AR262" s="968"/>
      <c r="AS262" s="968"/>
      <c r="AT262" s="968"/>
      <c r="AU262" s="968"/>
      <c r="AV262" s="968"/>
      <c r="AW262" s="968"/>
      <c r="AX262" s="968"/>
      <c r="AY262" s="968"/>
      <c r="AZ262" s="968"/>
      <c r="BA262" s="110"/>
      <c r="BB262" s="98"/>
    </row>
    <row r="263" spans="1:54" s="8" customFormat="1" ht="53.1" customHeight="1" x14ac:dyDescent="0.25">
      <c r="A263" s="98"/>
      <c r="B263" s="638" t="s">
        <v>567</v>
      </c>
      <c r="C263" s="638"/>
      <c r="D263" s="638"/>
      <c r="E263" s="638"/>
      <c r="F263" s="638"/>
      <c r="G263" s="638"/>
      <c r="H263" s="638"/>
      <c r="I263" s="638"/>
      <c r="J263" s="638"/>
      <c r="K263" s="638"/>
      <c r="L263" s="638"/>
      <c r="M263" s="638"/>
      <c r="N263" s="638"/>
      <c r="O263" s="638"/>
      <c r="P263" s="638"/>
      <c r="Q263" s="638"/>
      <c r="R263" s="638"/>
      <c r="S263" s="638"/>
      <c r="T263" s="638"/>
      <c r="U263" s="638"/>
      <c r="V263" s="638"/>
      <c r="W263" s="638"/>
      <c r="X263" s="638"/>
      <c r="Y263" s="638"/>
      <c r="Z263" s="638"/>
      <c r="AA263" s="638"/>
      <c r="AB263" s="638"/>
      <c r="AC263" s="638"/>
      <c r="AD263" s="638"/>
      <c r="AE263" s="638"/>
      <c r="AF263" s="638"/>
      <c r="AG263" s="638"/>
      <c r="AH263" s="638"/>
      <c r="AI263" s="638"/>
      <c r="AJ263" s="638"/>
      <c r="AK263" s="638"/>
      <c r="AL263" s="638"/>
      <c r="AM263" s="638"/>
      <c r="AN263" s="638"/>
      <c r="AO263" s="638"/>
      <c r="AP263" s="638"/>
      <c r="AQ263" s="638"/>
      <c r="AR263" s="638"/>
      <c r="AS263" s="638"/>
      <c r="AT263" s="638"/>
      <c r="AU263" s="638"/>
      <c r="AV263" s="638"/>
      <c r="AW263" s="638"/>
      <c r="AX263" s="638"/>
      <c r="AY263" s="638"/>
      <c r="AZ263" s="638"/>
      <c r="BA263" s="110"/>
      <c r="BB263" s="98"/>
    </row>
    <row r="264" spans="1:54" s="8" customFormat="1" ht="38.25" customHeight="1" x14ac:dyDescent="0.25">
      <c r="A264" s="98"/>
      <c r="B264" s="456" t="s">
        <v>553</v>
      </c>
      <c r="C264" s="456"/>
      <c r="D264" s="456"/>
      <c r="E264" s="456"/>
      <c r="F264" s="456"/>
      <c r="G264" s="456"/>
      <c r="H264" s="456"/>
      <c r="I264" s="1033" t="s">
        <v>554</v>
      </c>
      <c r="J264" s="1033"/>
      <c r="K264" s="1033"/>
      <c r="L264" s="1033" t="s">
        <v>568</v>
      </c>
      <c r="M264" s="1033"/>
      <c r="N264" s="1033"/>
      <c r="O264" s="980" t="s">
        <v>555</v>
      </c>
      <c r="P264" s="981"/>
      <c r="Q264" s="982"/>
      <c r="R264" s="980" t="s">
        <v>556</v>
      </c>
      <c r="S264" s="981"/>
      <c r="T264" s="982"/>
      <c r="U264" s="980" t="s">
        <v>557</v>
      </c>
      <c r="V264" s="981"/>
      <c r="W264" s="982"/>
      <c r="X264" s="980" t="s">
        <v>558</v>
      </c>
      <c r="Y264" s="981"/>
      <c r="Z264" s="982"/>
      <c r="AA264" s="980" t="s">
        <v>559</v>
      </c>
      <c r="AB264" s="981"/>
      <c r="AC264" s="982"/>
      <c r="AD264" s="980" t="s">
        <v>560</v>
      </c>
      <c r="AE264" s="981"/>
      <c r="AF264" s="982"/>
      <c r="AG264" s="980" t="s">
        <v>561</v>
      </c>
      <c r="AH264" s="981"/>
      <c r="AI264" s="982"/>
      <c r="AJ264" s="980" t="s">
        <v>562</v>
      </c>
      <c r="AK264" s="981"/>
      <c r="AL264" s="982"/>
      <c r="AM264" s="980" t="s">
        <v>563</v>
      </c>
      <c r="AN264" s="981"/>
      <c r="AO264" s="982"/>
      <c r="AP264" s="980" t="s">
        <v>564</v>
      </c>
      <c r="AQ264" s="981"/>
      <c r="AR264" s="982"/>
      <c r="AS264" s="980" t="s">
        <v>565</v>
      </c>
      <c r="AT264" s="981"/>
      <c r="AU264" s="982"/>
      <c r="AV264" s="980" t="s">
        <v>566</v>
      </c>
      <c r="AW264" s="981"/>
      <c r="AX264" s="982"/>
      <c r="AY264" s="980" t="s">
        <v>114</v>
      </c>
      <c r="AZ264" s="981"/>
      <c r="BA264" s="982"/>
      <c r="BB264" s="98"/>
    </row>
    <row r="265" spans="1:54" s="8" customFormat="1" ht="38.25" customHeight="1" x14ac:dyDescent="0.25">
      <c r="A265" s="98"/>
      <c r="B265" s="456"/>
      <c r="C265" s="456"/>
      <c r="D265" s="456"/>
      <c r="E265" s="456"/>
      <c r="F265" s="456"/>
      <c r="G265" s="456"/>
      <c r="H265" s="456"/>
      <c r="I265" s="1033"/>
      <c r="J265" s="1033"/>
      <c r="K265" s="1033"/>
      <c r="L265" s="1033"/>
      <c r="M265" s="1033"/>
      <c r="N265" s="1033"/>
      <c r="O265" s="983"/>
      <c r="P265" s="984"/>
      <c r="Q265" s="985"/>
      <c r="R265" s="983"/>
      <c r="S265" s="984"/>
      <c r="T265" s="985"/>
      <c r="U265" s="983"/>
      <c r="V265" s="984"/>
      <c r="W265" s="985"/>
      <c r="X265" s="983"/>
      <c r="Y265" s="984"/>
      <c r="Z265" s="985"/>
      <c r="AA265" s="983"/>
      <c r="AB265" s="984"/>
      <c r="AC265" s="985"/>
      <c r="AD265" s="983"/>
      <c r="AE265" s="984"/>
      <c r="AF265" s="985"/>
      <c r="AG265" s="983"/>
      <c r="AH265" s="984"/>
      <c r="AI265" s="985"/>
      <c r="AJ265" s="983"/>
      <c r="AK265" s="984"/>
      <c r="AL265" s="985"/>
      <c r="AM265" s="983"/>
      <c r="AN265" s="984"/>
      <c r="AO265" s="985"/>
      <c r="AP265" s="983"/>
      <c r="AQ265" s="984"/>
      <c r="AR265" s="985"/>
      <c r="AS265" s="983"/>
      <c r="AT265" s="984"/>
      <c r="AU265" s="985"/>
      <c r="AV265" s="983"/>
      <c r="AW265" s="984"/>
      <c r="AX265" s="985"/>
      <c r="AY265" s="983"/>
      <c r="AZ265" s="984"/>
      <c r="BA265" s="985"/>
      <c r="BB265" s="98"/>
    </row>
    <row r="266" spans="1:54" s="8" customFormat="1" ht="25.5" customHeight="1" x14ac:dyDescent="0.25">
      <c r="A266" s="98"/>
      <c r="B266" s="400" t="s">
        <v>663</v>
      </c>
      <c r="C266" s="401"/>
      <c r="D266" s="401"/>
      <c r="E266" s="401"/>
      <c r="F266" s="401"/>
      <c r="G266" s="401"/>
      <c r="H266" s="402"/>
      <c r="I266" s="1034" t="s">
        <v>666</v>
      </c>
      <c r="J266" s="1035"/>
      <c r="K266" s="1036"/>
      <c r="L266" s="997" t="s">
        <v>569</v>
      </c>
      <c r="M266" s="998"/>
      <c r="N266" s="999"/>
      <c r="O266" s="997"/>
      <c r="P266" s="998"/>
      <c r="Q266" s="999"/>
      <c r="R266" s="997"/>
      <c r="S266" s="998"/>
      <c r="T266" s="999"/>
      <c r="U266" s="997"/>
      <c r="V266" s="998"/>
      <c r="W266" s="999"/>
      <c r="X266" s="997"/>
      <c r="Y266" s="998"/>
      <c r="Z266" s="999"/>
      <c r="AA266" s="997">
        <v>5000</v>
      </c>
      <c r="AB266" s="998"/>
      <c r="AC266" s="999"/>
      <c r="AD266" s="997"/>
      <c r="AE266" s="998"/>
      <c r="AF266" s="999"/>
      <c r="AG266" s="997"/>
      <c r="AH266" s="998"/>
      <c r="AI266" s="999"/>
      <c r="AJ266" s="997"/>
      <c r="AK266" s="998"/>
      <c r="AL266" s="999"/>
      <c r="AM266" s="997"/>
      <c r="AN266" s="998"/>
      <c r="AO266" s="999"/>
      <c r="AP266" s="997"/>
      <c r="AQ266" s="998"/>
      <c r="AR266" s="999"/>
      <c r="AS266" s="997"/>
      <c r="AT266" s="998"/>
      <c r="AU266" s="999"/>
      <c r="AV266" s="997"/>
      <c r="AW266" s="998"/>
      <c r="AX266" s="999"/>
      <c r="AY266" s="1000">
        <f>SUM(O266:AX266)</f>
        <v>5000</v>
      </c>
      <c r="AZ266" s="1001"/>
      <c r="BA266" s="1002"/>
      <c r="BB266" s="98"/>
    </row>
    <row r="267" spans="1:54" s="8" customFormat="1" ht="25.5" customHeight="1" x14ac:dyDescent="0.25">
      <c r="A267" s="98"/>
      <c r="B267" s="405"/>
      <c r="C267" s="404"/>
      <c r="D267" s="404"/>
      <c r="E267" s="404"/>
      <c r="F267" s="404"/>
      <c r="G267" s="404"/>
      <c r="H267" s="406"/>
      <c r="I267" s="1037"/>
      <c r="J267" s="1038"/>
      <c r="K267" s="1039"/>
      <c r="L267" s="997" t="s">
        <v>570</v>
      </c>
      <c r="M267" s="998"/>
      <c r="N267" s="999"/>
      <c r="O267" s="997">
        <f>O266</f>
        <v>0</v>
      </c>
      <c r="P267" s="998"/>
      <c r="Q267" s="999"/>
      <c r="R267" s="997"/>
      <c r="S267" s="998"/>
      <c r="T267" s="999"/>
      <c r="U267" s="997"/>
      <c r="V267" s="998"/>
      <c r="W267" s="999"/>
      <c r="X267" s="997"/>
      <c r="Y267" s="998"/>
      <c r="Z267" s="999"/>
      <c r="AA267" s="997">
        <f t="shared" ref="AA267" si="39">X267+AA266</f>
        <v>5000</v>
      </c>
      <c r="AB267" s="998"/>
      <c r="AC267" s="999"/>
      <c r="AD267" s="997"/>
      <c r="AE267" s="998"/>
      <c r="AF267" s="999"/>
      <c r="AG267" s="997"/>
      <c r="AH267" s="998"/>
      <c r="AI267" s="999"/>
      <c r="AJ267" s="997"/>
      <c r="AK267" s="998"/>
      <c r="AL267" s="999"/>
      <c r="AM267" s="997"/>
      <c r="AN267" s="998"/>
      <c r="AO267" s="999"/>
      <c r="AP267" s="997"/>
      <c r="AQ267" s="998"/>
      <c r="AR267" s="999"/>
      <c r="AS267" s="997"/>
      <c r="AT267" s="998"/>
      <c r="AU267" s="999"/>
      <c r="AV267" s="997"/>
      <c r="AW267" s="998"/>
      <c r="AX267" s="999"/>
      <c r="AY267" s="1000">
        <f>AV267</f>
        <v>0</v>
      </c>
      <c r="AZ267" s="1001"/>
      <c r="BA267" s="1002"/>
      <c r="BB267" s="98"/>
    </row>
    <row r="268" spans="1:54" s="8" customFormat="1" ht="24.75" hidden="1" customHeight="1" x14ac:dyDescent="0.25">
      <c r="A268" s="98"/>
      <c r="B268" s="400" t="s">
        <v>665</v>
      </c>
      <c r="C268" s="401"/>
      <c r="D268" s="401"/>
      <c r="E268" s="401"/>
      <c r="F268" s="401"/>
      <c r="G268" s="401"/>
      <c r="H268" s="402"/>
      <c r="I268" s="1034" t="s">
        <v>591</v>
      </c>
      <c r="J268" s="1035"/>
      <c r="K268" s="1036"/>
      <c r="L268" s="997" t="s">
        <v>569</v>
      </c>
      <c r="M268" s="998"/>
      <c r="N268" s="999"/>
      <c r="O268" s="997"/>
      <c r="P268" s="998"/>
      <c r="Q268" s="999"/>
      <c r="R268" s="997"/>
      <c r="S268" s="998"/>
      <c r="T268" s="999"/>
      <c r="U268" s="997"/>
      <c r="V268" s="998"/>
      <c r="W268" s="999"/>
      <c r="X268" s="997"/>
      <c r="Y268" s="998"/>
      <c r="Z268" s="999"/>
      <c r="AA268" s="997"/>
      <c r="AB268" s="998"/>
      <c r="AC268" s="999"/>
      <c r="AD268" s="997"/>
      <c r="AE268" s="998"/>
      <c r="AF268" s="999"/>
      <c r="AG268" s="997"/>
      <c r="AH268" s="998"/>
      <c r="AI268" s="999"/>
      <c r="AJ268" s="997"/>
      <c r="AK268" s="998"/>
      <c r="AL268" s="999"/>
      <c r="AM268" s="997"/>
      <c r="AN268" s="998"/>
      <c r="AO268" s="999"/>
      <c r="AP268" s="997"/>
      <c r="AQ268" s="998"/>
      <c r="AR268" s="999"/>
      <c r="AS268" s="997"/>
      <c r="AT268" s="998"/>
      <c r="AU268" s="999"/>
      <c r="AV268" s="997"/>
      <c r="AW268" s="998"/>
      <c r="AX268" s="999"/>
      <c r="AY268" s="1000">
        <f>SUM(O268:AX268)</f>
        <v>0</v>
      </c>
      <c r="AZ268" s="1001"/>
      <c r="BA268" s="1002"/>
      <c r="BB268" s="98"/>
    </row>
    <row r="269" spans="1:54" s="8" customFormat="1" ht="24.75" hidden="1" customHeight="1" x14ac:dyDescent="0.25">
      <c r="A269" s="98"/>
      <c r="B269" s="405"/>
      <c r="C269" s="404"/>
      <c r="D269" s="404"/>
      <c r="E269" s="404"/>
      <c r="F269" s="404"/>
      <c r="G269" s="404"/>
      <c r="H269" s="406"/>
      <c r="I269" s="1037"/>
      <c r="J269" s="1038"/>
      <c r="K269" s="1039"/>
      <c r="L269" s="997" t="s">
        <v>570</v>
      </c>
      <c r="M269" s="998"/>
      <c r="N269" s="999"/>
      <c r="O269" s="997">
        <f>O268</f>
        <v>0</v>
      </c>
      <c r="P269" s="998"/>
      <c r="Q269" s="999"/>
      <c r="R269" s="997">
        <f>O269+R268</f>
        <v>0</v>
      </c>
      <c r="S269" s="998"/>
      <c r="T269" s="999"/>
      <c r="U269" s="997">
        <f t="shared" ref="U269" si="40">R269+U268</f>
        <v>0</v>
      </c>
      <c r="V269" s="998"/>
      <c r="W269" s="999"/>
      <c r="X269" s="997">
        <f t="shared" ref="X269" si="41">U269+X268</f>
        <v>0</v>
      </c>
      <c r="Y269" s="998"/>
      <c r="Z269" s="999"/>
      <c r="AA269" s="997">
        <f t="shared" ref="AA269" si="42">X269+AA268</f>
        <v>0</v>
      </c>
      <c r="AB269" s="998"/>
      <c r="AC269" s="999"/>
      <c r="AD269" s="997">
        <f t="shared" ref="AD269" si="43">AA269+AD268</f>
        <v>0</v>
      </c>
      <c r="AE269" s="998"/>
      <c r="AF269" s="999"/>
      <c r="AG269" s="997">
        <f t="shared" ref="AG269" si="44">AD269+AG268</f>
        <v>0</v>
      </c>
      <c r="AH269" s="998"/>
      <c r="AI269" s="999"/>
      <c r="AJ269" s="997">
        <f t="shared" ref="AJ269" si="45">AG269+AJ268</f>
        <v>0</v>
      </c>
      <c r="AK269" s="998"/>
      <c r="AL269" s="999"/>
      <c r="AM269" s="997">
        <f t="shared" ref="AM269" si="46">AJ269+AM268</f>
        <v>0</v>
      </c>
      <c r="AN269" s="998"/>
      <c r="AO269" s="999"/>
      <c r="AP269" s="997">
        <f t="shared" ref="AP269" si="47">AM269+AP268</f>
        <v>0</v>
      </c>
      <c r="AQ269" s="998"/>
      <c r="AR269" s="999"/>
      <c r="AS269" s="997">
        <f t="shared" ref="AS269" si="48">AP269+AS268</f>
        <v>0</v>
      </c>
      <c r="AT269" s="998"/>
      <c r="AU269" s="999"/>
      <c r="AV269" s="997">
        <f t="shared" ref="AV269" si="49">AS269+AV268</f>
        <v>0</v>
      </c>
      <c r="AW269" s="998"/>
      <c r="AX269" s="999"/>
      <c r="AY269" s="1000">
        <f>AV269</f>
        <v>0</v>
      </c>
      <c r="AZ269" s="1001"/>
      <c r="BA269" s="1002"/>
      <c r="BB269" s="98"/>
    </row>
    <row r="270" spans="1:54" s="8" customFormat="1" ht="15" customHeight="1" x14ac:dyDescent="0.25">
      <c r="A270" s="98"/>
      <c r="B270" s="117"/>
      <c r="C270" s="117"/>
      <c r="D270" s="117"/>
      <c r="E270" s="117"/>
      <c r="F270" s="117"/>
      <c r="G270" s="117"/>
      <c r="H270" s="117"/>
      <c r="I270" s="117"/>
      <c r="J270" s="111"/>
      <c r="K270" s="111"/>
      <c r="L270" s="111"/>
      <c r="M270" s="111"/>
      <c r="N270" s="111"/>
      <c r="O270" s="111"/>
      <c r="P270" s="111"/>
      <c r="Q270" s="111"/>
      <c r="R270" s="114"/>
      <c r="S270" s="114"/>
      <c r="T270" s="114"/>
      <c r="U270" s="114"/>
      <c r="V270" s="114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98"/>
    </row>
    <row r="271" spans="1:54" s="8" customFormat="1" ht="53.1" customHeight="1" x14ac:dyDescent="0.25">
      <c r="A271" s="98"/>
      <c r="B271" s="638" t="s">
        <v>572</v>
      </c>
      <c r="C271" s="638"/>
      <c r="D271" s="638"/>
      <c r="E271" s="638"/>
      <c r="F271" s="638"/>
      <c r="G271" s="638"/>
      <c r="H271" s="638"/>
      <c r="I271" s="638"/>
      <c r="J271" s="638"/>
      <c r="K271" s="638"/>
      <c r="L271" s="638"/>
      <c r="M271" s="638"/>
      <c r="N271" s="638"/>
      <c r="O271" s="638"/>
      <c r="P271" s="638"/>
      <c r="Q271" s="638"/>
      <c r="R271" s="638"/>
      <c r="S271" s="638"/>
      <c r="T271" s="638"/>
      <c r="U271" s="638"/>
      <c r="V271" s="638"/>
      <c r="W271" s="638"/>
      <c r="X271" s="638"/>
      <c r="Y271" s="638"/>
      <c r="Z271" s="638"/>
      <c r="AA271" s="638"/>
      <c r="AB271" s="638"/>
      <c r="AC271" s="638"/>
      <c r="AD271" s="638"/>
      <c r="AE271" s="638"/>
      <c r="AF271" s="638"/>
      <c r="AG271" s="638"/>
      <c r="AH271" s="638"/>
      <c r="AI271" s="638"/>
      <c r="AJ271" s="638"/>
      <c r="AK271" s="638"/>
      <c r="AL271" s="638"/>
      <c r="AM271" s="638"/>
      <c r="AN271" s="638"/>
      <c r="AO271" s="638"/>
      <c r="AP271" s="638"/>
      <c r="AQ271" s="638"/>
      <c r="AR271" s="638"/>
      <c r="AS271" s="638"/>
      <c r="AT271" s="638"/>
      <c r="AU271" s="638"/>
      <c r="AV271" s="638"/>
      <c r="AW271" s="638"/>
      <c r="AX271" s="638"/>
      <c r="AY271" s="638"/>
      <c r="AZ271" s="638"/>
      <c r="BA271" s="110"/>
      <c r="BB271" s="98"/>
    </row>
    <row r="272" spans="1:54" s="8" customFormat="1" ht="38.25" customHeight="1" x14ac:dyDescent="0.25">
      <c r="A272" s="98"/>
      <c r="B272" s="400" t="s">
        <v>553</v>
      </c>
      <c r="C272" s="401"/>
      <c r="D272" s="401"/>
      <c r="E272" s="401"/>
      <c r="F272" s="401"/>
      <c r="G272" s="401"/>
      <c r="H272" s="401"/>
      <c r="I272" s="401"/>
      <c r="J272" s="401"/>
      <c r="K272" s="401"/>
      <c r="L272" s="401"/>
      <c r="M272" s="401"/>
      <c r="N272" s="402"/>
      <c r="O272" s="980" t="s">
        <v>555</v>
      </c>
      <c r="P272" s="981"/>
      <c r="Q272" s="982"/>
      <c r="R272" s="980" t="s">
        <v>556</v>
      </c>
      <c r="S272" s="981"/>
      <c r="T272" s="982"/>
      <c r="U272" s="980" t="s">
        <v>557</v>
      </c>
      <c r="V272" s="981"/>
      <c r="W272" s="982"/>
      <c r="X272" s="980" t="s">
        <v>558</v>
      </c>
      <c r="Y272" s="981"/>
      <c r="Z272" s="982"/>
      <c r="AA272" s="980" t="s">
        <v>559</v>
      </c>
      <c r="AB272" s="981"/>
      <c r="AC272" s="982"/>
      <c r="AD272" s="980" t="s">
        <v>560</v>
      </c>
      <c r="AE272" s="981"/>
      <c r="AF272" s="982"/>
      <c r="AG272" s="980" t="s">
        <v>561</v>
      </c>
      <c r="AH272" s="981"/>
      <c r="AI272" s="982"/>
      <c r="AJ272" s="980" t="s">
        <v>562</v>
      </c>
      <c r="AK272" s="981"/>
      <c r="AL272" s="982"/>
      <c r="AM272" s="980" t="s">
        <v>563</v>
      </c>
      <c r="AN272" s="981"/>
      <c r="AO272" s="982"/>
      <c r="AP272" s="980" t="s">
        <v>564</v>
      </c>
      <c r="AQ272" s="981"/>
      <c r="AR272" s="982"/>
      <c r="AS272" s="980" t="s">
        <v>565</v>
      </c>
      <c r="AT272" s="981"/>
      <c r="AU272" s="982"/>
      <c r="AV272" s="980" t="s">
        <v>566</v>
      </c>
      <c r="AW272" s="981"/>
      <c r="AX272" s="982"/>
      <c r="AY272" s="980" t="s">
        <v>114</v>
      </c>
      <c r="AZ272" s="981"/>
      <c r="BA272" s="982"/>
      <c r="BB272" s="98"/>
    </row>
    <row r="273" spans="1:54" s="8" customFormat="1" ht="38.25" customHeight="1" x14ac:dyDescent="0.25">
      <c r="A273" s="98"/>
      <c r="B273" s="405"/>
      <c r="C273" s="404"/>
      <c r="D273" s="404"/>
      <c r="E273" s="404"/>
      <c r="F273" s="404"/>
      <c r="G273" s="404"/>
      <c r="H273" s="404"/>
      <c r="I273" s="404"/>
      <c r="J273" s="404"/>
      <c r="K273" s="404"/>
      <c r="L273" s="404"/>
      <c r="M273" s="404"/>
      <c r="N273" s="406"/>
      <c r="O273" s="983"/>
      <c r="P273" s="984"/>
      <c r="Q273" s="985"/>
      <c r="R273" s="983"/>
      <c r="S273" s="984"/>
      <c r="T273" s="985"/>
      <c r="U273" s="983"/>
      <c r="V273" s="984"/>
      <c r="W273" s="985"/>
      <c r="X273" s="983"/>
      <c r="Y273" s="984"/>
      <c r="Z273" s="985"/>
      <c r="AA273" s="983"/>
      <c r="AB273" s="984"/>
      <c r="AC273" s="985"/>
      <c r="AD273" s="983"/>
      <c r="AE273" s="984"/>
      <c r="AF273" s="985"/>
      <c r="AG273" s="983"/>
      <c r="AH273" s="984"/>
      <c r="AI273" s="985"/>
      <c r="AJ273" s="983"/>
      <c r="AK273" s="984"/>
      <c r="AL273" s="985"/>
      <c r="AM273" s="983"/>
      <c r="AN273" s="984"/>
      <c r="AO273" s="985"/>
      <c r="AP273" s="983"/>
      <c r="AQ273" s="984"/>
      <c r="AR273" s="985"/>
      <c r="AS273" s="983"/>
      <c r="AT273" s="984"/>
      <c r="AU273" s="985"/>
      <c r="AV273" s="983"/>
      <c r="AW273" s="984"/>
      <c r="AX273" s="985"/>
      <c r="AY273" s="983"/>
      <c r="AZ273" s="984"/>
      <c r="BA273" s="985"/>
      <c r="BB273" s="98"/>
    </row>
    <row r="274" spans="1:54" s="8" customFormat="1" ht="27.75" customHeight="1" x14ac:dyDescent="0.25">
      <c r="A274" s="98"/>
      <c r="B274" s="383" t="s">
        <v>804</v>
      </c>
      <c r="C274" s="384"/>
      <c r="D274" s="384"/>
      <c r="E274" s="384"/>
      <c r="F274" s="384"/>
      <c r="G274" s="384"/>
      <c r="H274" s="384"/>
      <c r="I274" s="384"/>
      <c r="J274" s="384"/>
      <c r="K274" s="384"/>
      <c r="L274" s="384"/>
      <c r="M274" s="384"/>
      <c r="N274" s="385"/>
      <c r="O274" s="997"/>
      <c r="P274" s="998"/>
      <c r="Q274" s="999"/>
      <c r="R274" s="997"/>
      <c r="S274" s="998"/>
      <c r="T274" s="999"/>
      <c r="U274" s="997"/>
      <c r="V274" s="998"/>
      <c r="W274" s="999"/>
      <c r="X274" s="997"/>
      <c r="Y274" s="998"/>
      <c r="Z274" s="999"/>
      <c r="AA274" s="997"/>
      <c r="AB274" s="998"/>
      <c r="AC274" s="999"/>
      <c r="AD274" s="997">
        <v>35000</v>
      </c>
      <c r="AE274" s="998"/>
      <c r="AF274" s="999"/>
      <c r="AG274" s="997">
        <v>35000</v>
      </c>
      <c r="AH274" s="998"/>
      <c r="AI274" s="999"/>
      <c r="AJ274" s="997">
        <v>35000</v>
      </c>
      <c r="AK274" s="998"/>
      <c r="AL274" s="999"/>
      <c r="AM274" s="997"/>
      <c r="AN274" s="998"/>
      <c r="AO274" s="999"/>
      <c r="AP274" s="997"/>
      <c r="AQ274" s="998"/>
      <c r="AR274" s="999"/>
      <c r="AS274" s="997"/>
      <c r="AT274" s="998"/>
      <c r="AU274" s="999"/>
      <c r="AV274" s="997"/>
      <c r="AW274" s="998"/>
      <c r="AX274" s="999"/>
      <c r="AY274" s="1000">
        <f>SUM(O274:AX274)</f>
        <v>105000</v>
      </c>
      <c r="AZ274" s="1001"/>
      <c r="BA274" s="1002"/>
      <c r="BB274" s="98"/>
    </row>
    <row r="275" spans="1:54" s="8" customFormat="1" ht="24.75" hidden="1" customHeight="1" x14ac:dyDescent="0.25">
      <c r="A275" s="98"/>
      <c r="B275" s="383" t="s">
        <v>662</v>
      </c>
      <c r="C275" s="384"/>
      <c r="D275" s="384"/>
      <c r="E275" s="384"/>
      <c r="F275" s="384"/>
      <c r="G275" s="384"/>
      <c r="H275" s="384"/>
      <c r="I275" s="384"/>
      <c r="J275" s="384"/>
      <c r="K275" s="384"/>
      <c r="L275" s="384"/>
      <c r="M275" s="384"/>
      <c r="N275" s="385"/>
      <c r="O275" s="997"/>
      <c r="P275" s="998"/>
      <c r="Q275" s="999"/>
      <c r="R275" s="997"/>
      <c r="S275" s="998"/>
      <c r="T275" s="999"/>
      <c r="U275" s="997"/>
      <c r="V275" s="998"/>
      <c r="W275" s="999"/>
      <c r="X275" s="997"/>
      <c r="Y275" s="998"/>
      <c r="Z275" s="999"/>
      <c r="AA275" s="997"/>
      <c r="AB275" s="998"/>
      <c r="AC275" s="999"/>
      <c r="AD275" s="997"/>
      <c r="AE275" s="998"/>
      <c r="AF275" s="999"/>
      <c r="AG275" s="997"/>
      <c r="AH275" s="998"/>
      <c r="AI275" s="999"/>
      <c r="AJ275" s="997"/>
      <c r="AK275" s="998"/>
      <c r="AL275" s="999"/>
      <c r="AM275" s="997"/>
      <c r="AN275" s="998"/>
      <c r="AO275" s="999"/>
      <c r="AP275" s="997"/>
      <c r="AQ275" s="998"/>
      <c r="AR275" s="999"/>
      <c r="AS275" s="997"/>
      <c r="AT275" s="998"/>
      <c r="AU275" s="999"/>
      <c r="AV275" s="997"/>
      <c r="AW275" s="998"/>
      <c r="AX275" s="999"/>
      <c r="AY275" s="1000"/>
      <c r="AZ275" s="1001"/>
      <c r="BA275" s="1002"/>
      <c r="BB275" s="98"/>
    </row>
    <row r="276" spans="1:54" s="8" customFormat="1" ht="24.75" customHeight="1" x14ac:dyDescent="0.25">
      <c r="A276" s="98"/>
      <c r="B276" s="456" t="s">
        <v>114</v>
      </c>
      <c r="C276" s="456"/>
      <c r="D276" s="456"/>
      <c r="E276" s="456"/>
      <c r="F276" s="456"/>
      <c r="G276" s="456"/>
      <c r="H276" s="456"/>
      <c r="I276" s="456"/>
      <c r="J276" s="456"/>
      <c r="K276" s="456"/>
      <c r="L276" s="456"/>
      <c r="M276" s="456"/>
      <c r="N276" s="456"/>
      <c r="O276" s="996">
        <f>SUM(O274:Q275)</f>
        <v>0</v>
      </c>
      <c r="P276" s="996"/>
      <c r="Q276" s="996"/>
      <c r="R276" s="996">
        <f>SUM(R274:T275)</f>
        <v>0</v>
      </c>
      <c r="S276" s="996"/>
      <c r="T276" s="996"/>
      <c r="U276" s="996">
        <f>SUM(U274:W275)</f>
        <v>0</v>
      </c>
      <c r="V276" s="996"/>
      <c r="W276" s="996"/>
      <c r="X276" s="996">
        <f>SUM(X274:Z275)</f>
        <v>0</v>
      </c>
      <c r="Y276" s="996"/>
      <c r="Z276" s="996"/>
      <c r="AA276" s="996">
        <f>SUM(AA274:AC275)</f>
        <v>0</v>
      </c>
      <c r="AB276" s="996"/>
      <c r="AC276" s="996"/>
      <c r="AD276" s="996">
        <f>SUM(AD274:AF275)</f>
        <v>35000</v>
      </c>
      <c r="AE276" s="996"/>
      <c r="AF276" s="996"/>
      <c r="AG276" s="996">
        <f>SUM(AG274:AI275)</f>
        <v>35000</v>
      </c>
      <c r="AH276" s="996"/>
      <c r="AI276" s="996"/>
      <c r="AJ276" s="996">
        <f>SUM(AJ274:AL275)</f>
        <v>35000</v>
      </c>
      <c r="AK276" s="996"/>
      <c r="AL276" s="996"/>
      <c r="AM276" s="996">
        <f>SUM(AM274:AO275)</f>
        <v>0</v>
      </c>
      <c r="AN276" s="996"/>
      <c r="AO276" s="996"/>
      <c r="AP276" s="996">
        <f>SUM(AP274:AR275)</f>
        <v>0</v>
      </c>
      <c r="AQ276" s="996"/>
      <c r="AR276" s="996"/>
      <c r="AS276" s="996">
        <f>SUM(AS274:AU275)</f>
        <v>0</v>
      </c>
      <c r="AT276" s="996"/>
      <c r="AU276" s="996"/>
      <c r="AV276" s="996">
        <f>SUM(AV274:AX275)</f>
        <v>0</v>
      </c>
      <c r="AW276" s="996"/>
      <c r="AX276" s="996"/>
      <c r="AY276" s="1032">
        <f>+AY274</f>
        <v>105000</v>
      </c>
      <c r="AZ276" s="1032"/>
      <c r="BA276" s="1032"/>
      <c r="BB276" s="98"/>
    </row>
    <row r="277" spans="1:54" s="8" customFormat="1" ht="24.75" customHeight="1" x14ac:dyDescent="0.25">
      <c r="A277" s="98"/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/>
      <c r="AO277" s="286"/>
      <c r="AP277" s="286"/>
      <c r="AQ277" s="286"/>
      <c r="AR277" s="286"/>
      <c r="AS277" s="286"/>
      <c r="AT277" s="286"/>
      <c r="AU277" s="286"/>
      <c r="AV277" s="286"/>
      <c r="AW277" s="286"/>
      <c r="AX277" s="286"/>
      <c r="AY277" s="287"/>
      <c r="AZ277" s="287"/>
      <c r="BA277" s="287"/>
      <c r="BB277" s="98"/>
    </row>
    <row r="278" spans="1:54" s="8" customFormat="1" ht="24.75" customHeight="1" x14ac:dyDescent="0.25">
      <c r="A278" s="98"/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6"/>
      <c r="AQ278" s="286"/>
      <c r="AR278" s="286"/>
      <c r="AS278" s="286"/>
      <c r="AT278" s="286"/>
      <c r="AU278" s="286"/>
      <c r="AV278" s="286"/>
      <c r="AW278" s="286"/>
      <c r="AX278" s="286"/>
      <c r="AY278" s="287"/>
      <c r="AZ278" s="287"/>
      <c r="BA278" s="287"/>
      <c r="BB278" s="98"/>
    </row>
    <row r="279" spans="1:54" s="15" customFormat="1" ht="18" customHeight="1" x14ac:dyDescent="0.25">
      <c r="A279" s="98"/>
      <c r="B279" s="126"/>
      <c r="C279" s="829" t="s">
        <v>62</v>
      </c>
      <c r="D279" s="829"/>
      <c r="E279" s="829"/>
      <c r="F279" s="829"/>
      <c r="G279" s="829"/>
      <c r="H279" s="829"/>
      <c r="I279" s="126"/>
      <c r="J279" s="680" t="s">
        <v>599</v>
      </c>
      <c r="K279" s="680"/>
      <c r="L279" s="680"/>
      <c r="M279" s="680"/>
      <c r="N279" s="680"/>
      <c r="O279" s="680"/>
      <c r="P279" s="680"/>
      <c r="Q279" s="680"/>
      <c r="R279" s="680"/>
      <c r="S279" s="680"/>
      <c r="T279" s="680"/>
      <c r="U279" s="680"/>
      <c r="V279" s="680"/>
      <c r="W279" s="680"/>
      <c r="X279" s="680"/>
      <c r="Y279" s="680"/>
      <c r="Z279" s="126"/>
      <c r="AA279" s="126"/>
      <c r="AB279" s="680"/>
      <c r="AC279" s="680"/>
      <c r="AD279" s="680"/>
      <c r="AE279" s="680"/>
      <c r="AF279" s="680"/>
      <c r="AG279" s="680"/>
      <c r="AH279" s="680"/>
      <c r="AI279" s="98"/>
      <c r="AJ279" s="98"/>
      <c r="AK279" s="680" t="s">
        <v>601</v>
      </c>
      <c r="AL279" s="680"/>
      <c r="AM279" s="680"/>
      <c r="AN279" s="680"/>
      <c r="AO279" s="680"/>
      <c r="AP279" s="680"/>
      <c r="AQ279" s="680"/>
      <c r="AR279" s="680"/>
      <c r="AS279" s="680"/>
      <c r="AT279" s="680"/>
      <c r="AU279" s="680"/>
      <c r="AV279" s="680"/>
      <c r="AW279" s="680"/>
      <c r="AX279" s="680"/>
      <c r="AY279" s="680"/>
      <c r="AZ279" s="680"/>
      <c r="BA279" s="129"/>
      <c r="BB279" s="129"/>
    </row>
    <row r="280" spans="1:54" s="15" customFormat="1" ht="18" customHeight="1" x14ac:dyDescent="0.25">
      <c r="A280" s="98"/>
      <c r="B280" s="126"/>
      <c r="C280" s="829" t="s">
        <v>63</v>
      </c>
      <c r="D280" s="829"/>
      <c r="E280" s="829"/>
      <c r="F280" s="829"/>
      <c r="G280" s="829"/>
      <c r="H280" s="829"/>
      <c r="I280" s="126"/>
      <c r="J280" s="826" t="s">
        <v>64</v>
      </c>
      <c r="K280" s="826"/>
      <c r="L280" s="826"/>
      <c r="M280" s="826"/>
      <c r="N280" s="826"/>
      <c r="O280" s="826"/>
      <c r="P280" s="826"/>
      <c r="Q280" s="826"/>
      <c r="R280" s="826"/>
      <c r="S280" s="826"/>
      <c r="T280" s="826"/>
      <c r="U280" s="826"/>
      <c r="V280" s="826"/>
      <c r="W280" s="826"/>
      <c r="X280" s="826"/>
      <c r="Y280" s="826"/>
      <c r="Z280" s="127"/>
      <c r="AA280" s="127"/>
      <c r="AB280" s="826" t="s">
        <v>65</v>
      </c>
      <c r="AC280" s="826"/>
      <c r="AD280" s="826"/>
      <c r="AE280" s="826"/>
      <c r="AF280" s="826"/>
      <c r="AG280" s="826"/>
      <c r="AH280" s="826"/>
      <c r="AI280" s="128"/>
      <c r="AJ280" s="128"/>
      <c r="AK280" s="826" t="s">
        <v>66</v>
      </c>
      <c r="AL280" s="826"/>
      <c r="AM280" s="826"/>
      <c r="AN280" s="826"/>
      <c r="AO280" s="826"/>
      <c r="AP280" s="826"/>
      <c r="AQ280" s="826"/>
      <c r="AR280" s="826"/>
      <c r="AS280" s="826"/>
      <c r="AT280" s="826"/>
      <c r="AU280" s="826"/>
      <c r="AV280" s="826"/>
      <c r="AW280" s="826"/>
      <c r="AX280" s="826"/>
      <c r="AY280" s="826"/>
      <c r="AZ280" s="826"/>
      <c r="BA280" s="129"/>
      <c r="BB280" s="129"/>
    </row>
    <row r="281" spans="1:54" s="15" customFormat="1" ht="18" customHeight="1" x14ac:dyDescent="0.25">
      <c r="A281" s="98"/>
      <c r="B281" s="126"/>
      <c r="C281" s="126"/>
      <c r="D281" s="126"/>
      <c r="E281" s="126"/>
      <c r="F281" s="126"/>
      <c r="G281" s="126"/>
      <c r="H281" s="126"/>
      <c r="I281" s="126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8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9"/>
      <c r="BB281" s="129"/>
    </row>
    <row r="282" spans="1:54" s="15" customFormat="1" ht="18" customHeight="1" x14ac:dyDescent="0.25">
      <c r="A282" s="129"/>
      <c r="B282" s="126"/>
      <c r="C282" s="829" t="s">
        <v>67</v>
      </c>
      <c r="D282" s="829"/>
      <c r="E282" s="829"/>
      <c r="F282" s="829"/>
      <c r="G282" s="829"/>
      <c r="H282" s="829"/>
      <c r="I282" s="126"/>
      <c r="J282" s="830" t="s">
        <v>600</v>
      </c>
      <c r="K282" s="830"/>
      <c r="L282" s="830"/>
      <c r="M282" s="830"/>
      <c r="N282" s="830"/>
      <c r="O282" s="830"/>
      <c r="P282" s="830"/>
      <c r="Q282" s="830"/>
      <c r="R282" s="830"/>
      <c r="S282" s="830"/>
      <c r="T282" s="830"/>
      <c r="U282" s="830"/>
      <c r="V282" s="830"/>
      <c r="W282" s="830"/>
      <c r="X282" s="830"/>
      <c r="Y282" s="830"/>
      <c r="Z282" s="127"/>
      <c r="AA282" s="127"/>
      <c r="AB282" s="830" t="s">
        <v>602</v>
      </c>
      <c r="AC282" s="830"/>
      <c r="AD282" s="830"/>
      <c r="AE282" s="830"/>
      <c r="AF282" s="830"/>
      <c r="AG282" s="830"/>
      <c r="AH282" s="830"/>
      <c r="AI282" s="830"/>
      <c r="AJ282" s="830"/>
      <c r="AK282" s="830"/>
      <c r="AL282" s="830"/>
      <c r="AM282" s="830"/>
      <c r="AN282" s="830"/>
      <c r="AO282" s="128"/>
      <c r="AP282" s="128"/>
      <c r="AQ282" s="831" t="s">
        <v>603</v>
      </c>
      <c r="AR282" s="831"/>
      <c r="AS282" s="831"/>
      <c r="AT282" s="831"/>
      <c r="AU282" s="831"/>
      <c r="AV282" s="831"/>
      <c r="AW282" s="831"/>
      <c r="AX282" s="831"/>
      <c r="AY282" s="831"/>
      <c r="AZ282" s="831"/>
      <c r="BA282" s="129"/>
      <c r="BB282" s="129"/>
    </row>
    <row r="283" spans="1:54" s="15" customFormat="1" ht="18" customHeight="1" x14ac:dyDescent="0.25">
      <c r="A283" s="129"/>
      <c r="B283" s="126"/>
      <c r="C283" s="825"/>
      <c r="D283" s="825"/>
      <c r="E283" s="825"/>
      <c r="F283" s="825"/>
      <c r="G283" s="825"/>
      <c r="H283" s="825"/>
      <c r="I283" s="126"/>
      <c r="J283" s="826" t="s">
        <v>64</v>
      </c>
      <c r="K283" s="826"/>
      <c r="L283" s="826"/>
      <c r="M283" s="826"/>
      <c r="N283" s="826"/>
      <c r="O283" s="826"/>
      <c r="P283" s="826"/>
      <c r="Q283" s="826"/>
      <c r="R283" s="826"/>
      <c r="S283" s="826"/>
      <c r="T283" s="826"/>
      <c r="U283" s="826"/>
      <c r="V283" s="826"/>
      <c r="W283" s="826"/>
      <c r="X283" s="826"/>
      <c r="Y283" s="826"/>
      <c r="Z283" s="127"/>
      <c r="AA283" s="127"/>
      <c r="AB283" s="826" t="s">
        <v>68</v>
      </c>
      <c r="AC283" s="826"/>
      <c r="AD283" s="826"/>
      <c r="AE283" s="826"/>
      <c r="AF283" s="826"/>
      <c r="AG283" s="826"/>
      <c r="AH283" s="826"/>
      <c r="AI283" s="826"/>
      <c r="AJ283" s="826"/>
      <c r="AK283" s="826"/>
      <c r="AL283" s="826"/>
      <c r="AM283" s="826"/>
      <c r="AN283" s="826"/>
      <c r="AO283" s="128"/>
      <c r="AP283" s="128"/>
      <c r="AQ283" s="826" t="s">
        <v>69</v>
      </c>
      <c r="AR283" s="826"/>
      <c r="AS283" s="826"/>
      <c r="AT283" s="826"/>
      <c r="AU283" s="826"/>
      <c r="AV283" s="826"/>
      <c r="AW283" s="826"/>
      <c r="AX283" s="826"/>
      <c r="AY283" s="826"/>
      <c r="AZ283" s="826"/>
      <c r="BA283" s="129"/>
      <c r="BB283" s="129"/>
    </row>
    <row r="284" spans="1:54" s="15" customFormat="1" ht="18" customHeight="1" x14ac:dyDescent="0.25">
      <c r="A284" s="129"/>
      <c r="B284" s="126"/>
      <c r="C284" s="126"/>
      <c r="D284" s="126"/>
      <c r="E284" s="126"/>
      <c r="F284" s="126"/>
      <c r="G284" s="126"/>
      <c r="H284" s="126"/>
      <c r="I284" s="126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26"/>
      <c r="AA284" s="126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98"/>
      <c r="AP284" s="98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29"/>
      <c r="BB284" s="129"/>
    </row>
    <row r="285" spans="1:54" s="15" customFormat="1" ht="18" customHeight="1" x14ac:dyDescent="0.25">
      <c r="A285" s="129"/>
      <c r="B285" s="98"/>
      <c r="C285" s="131" t="s">
        <v>70</v>
      </c>
      <c r="D285" s="827"/>
      <c r="E285" s="827"/>
      <c r="F285" s="126" t="s">
        <v>70</v>
      </c>
      <c r="G285" s="132"/>
      <c r="H285" s="827" t="s">
        <v>801</v>
      </c>
      <c r="I285" s="827"/>
      <c r="J285" s="827"/>
      <c r="K285" s="827"/>
      <c r="L285" s="827"/>
      <c r="M285" s="827"/>
      <c r="N285" s="133"/>
      <c r="O285" s="134"/>
      <c r="P285" s="135">
        <v>20</v>
      </c>
      <c r="Q285" s="828">
        <v>24</v>
      </c>
      <c r="R285" s="828"/>
      <c r="S285" s="126" t="s">
        <v>71</v>
      </c>
      <c r="T285" s="133"/>
      <c r="U285" s="133"/>
      <c r="V285" s="133"/>
      <c r="W285" s="133"/>
      <c r="X285" s="98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98"/>
      <c r="AW285" s="98"/>
      <c r="AX285" s="98"/>
      <c r="AY285" s="98"/>
      <c r="AZ285" s="98"/>
      <c r="BA285" s="98"/>
      <c r="BB285" s="129"/>
    </row>
    <row r="286" spans="1:54" s="10" customFormat="1" ht="18" customHeight="1" x14ac:dyDescent="0.25">
      <c r="A286" s="129"/>
      <c r="B286" s="98"/>
      <c r="C286" s="98"/>
      <c r="D286" s="698"/>
      <c r="E286" s="698"/>
      <c r="F286" s="98"/>
      <c r="G286" s="98"/>
      <c r="H286" s="698"/>
      <c r="I286" s="698"/>
      <c r="J286" s="698"/>
      <c r="K286" s="698"/>
      <c r="L286" s="698"/>
      <c r="M286" s="698"/>
      <c r="N286" s="98"/>
      <c r="O286" s="98"/>
      <c r="P286" s="98"/>
      <c r="Q286" s="698"/>
      <c r="R286" s="6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</row>
    <row r="287" spans="1:54" s="35" customFormat="1" x14ac:dyDescent="0.2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</row>
  </sheetData>
  <mergeCells count="2425">
    <mergeCell ref="AO250:AQ250"/>
    <mergeCell ref="AR250:AT250"/>
    <mergeCell ref="AU250:AW250"/>
    <mergeCell ref="AX250:AZ250"/>
    <mergeCell ref="AL247:AN247"/>
    <mergeCell ref="AO247:AQ247"/>
    <mergeCell ref="AR247:AT247"/>
    <mergeCell ref="AU247:AW247"/>
    <mergeCell ref="AX247:AZ247"/>
    <mergeCell ref="AC250:AE250"/>
    <mergeCell ref="AF250:AH250"/>
    <mergeCell ref="AI250:AK250"/>
    <mergeCell ref="B248:H250"/>
    <mergeCell ref="I248:J249"/>
    <mergeCell ref="K248:L249"/>
    <mergeCell ref="M248:N249"/>
    <mergeCell ref="O248:P249"/>
    <mergeCell ref="I250:N250"/>
    <mergeCell ref="O250:P250"/>
    <mergeCell ref="Q248:S249"/>
    <mergeCell ref="T248:V249"/>
    <mergeCell ref="W248:Y249"/>
    <mergeCell ref="Z248:AB249"/>
    <mergeCell ref="AC248:AE249"/>
    <mergeCell ref="AF248:AH249"/>
    <mergeCell ref="AI248:AK249"/>
    <mergeCell ref="AL248:AN249"/>
    <mergeCell ref="AO248:AQ249"/>
    <mergeCell ref="AR248:AT249"/>
    <mergeCell ref="AU248:AW249"/>
    <mergeCell ref="AX248:AZ249"/>
    <mergeCell ref="Q250:S250"/>
    <mergeCell ref="T250:V250"/>
    <mergeCell ref="W250:Y250"/>
    <mergeCell ref="Z250:AB250"/>
    <mergeCell ref="AL250:AN250"/>
    <mergeCell ref="Z244:AB244"/>
    <mergeCell ref="AC244:AE244"/>
    <mergeCell ref="AF244:AH244"/>
    <mergeCell ref="AI244:AK244"/>
    <mergeCell ref="AL244:AN244"/>
    <mergeCell ref="AO244:AQ244"/>
    <mergeCell ref="AR244:AT244"/>
    <mergeCell ref="AU244:AW244"/>
    <mergeCell ref="AX244:AZ244"/>
    <mergeCell ref="B245:H247"/>
    <mergeCell ref="I245:J246"/>
    <mergeCell ref="K245:L246"/>
    <mergeCell ref="M245:N246"/>
    <mergeCell ref="O245:P246"/>
    <mergeCell ref="I247:N247"/>
    <mergeCell ref="O247:P247"/>
    <mergeCell ref="Q245:S246"/>
    <mergeCell ref="Q247:S247"/>
    <mergeCell ref="T245:V246"/>
    <mergeCell ref="W245:Y246"/>
    <mergeCell ref="Z245:AB246"/>
    <mergeCell ref="AC245:AE246"/>
    <mergeCell ref="AF245:AH246"/>
    <mergeCell ref="AI245:AK246"/>
    <mergeCell ref="AL245:AN246"/>
    <mergeCell ref="AO245:AQ246"/>
    <mergeCell ref="AR245:AT246"/>
    <mergeCell ref="AU245:AW246"/>
    <mergeCell ref="AX245:AZ246"/>
    <mergeCell ref="AC247:AE247"/>
    <mergeCell ref="AF247:AH247"/>
    <mergeCell ref="AI247:AK247"/>
    <mergeCell ref="T247:V247"/>
    <mergeCell ref="W247:Y247"/>
    <mergeCell ref="Z247:AB247"/>
    <mergeCell ref="W241:Y241"/>
    <mergeCell ref="Z241:AB241"/>
    <mergeCell ref="AC241:AE241"/>
    <mergeCell ref="AF241:AH241"/>
    <mergeCell ref="AI241:AK241"/>
    <mergeCell ref="AL241:AN241"/>
    <mergeCell ref="AO241:AQ241"/>
    <mergeCell ref="AR241:AT241"/>
    <mergeCell ref="AU241:AW241"/>
    <mergeCell ref="AX241:AZ241"/>
    <mergeCell ref="AR242:AT243"/>
    <mergeCell ref="AU242:AW243"/>
    <mergeCell ref="AX242:AZ243"/>
    <mergeCell ref="B242:H244"/>
    <mergeCell ref="I242:J243"/>
    <mergeCell ref="K242:L243"/>
    <mergeCell ref="M242:N243"/>
    <mergeCell ref="O242:P243"/>
    <mergeCell ref="I244:N244"/>
    <mergeCell ref="O244:P244"/>
    <mergeCell ref="Q242:S243"/>
    <mergeCell ref="Q244:S244"/>
    <mergeCell ref="T242:V243"/>
    <mergeCell ref="W242:Y243"/>
    <mergeCell ref="Z242:AB243"/>
    <mergeCell ref="AC242:AE243"/>
    <mergeCell ref="AF242:AH243"/>
    <mergeCell ref="AI242:AK243"/>
    <mergeCell ref="AL242:AN243"/>
    <mergeCell ref="AO242:AQ243"/>
    <mergeCell ref="T244:V244"/>
    <mergeCell ref="W244:Y244"/>
    <mergeCell ref="T238:V238"/>
    <mergeCell ref="W238:Y238"/>
    <mergeCell ref="Z238:AB238"/>
    <mergeCell ref="AC238:AE238"/>
    <mergeCell ref="AF238:AH238"/>
    <mergeCell ref="AI238:AK238"/>
    <mergeCell ref="AL238:AN238"/>
    <mergeCell ref="AO238:AQ238"/>
    <mergeCell ref="AR238:AT238"/>
    <mergeCell ref="AU238:AW238"/>
    <mergeCell ref="AX238:AZ238"/>
    <mergeCell ref="B239:H241"/>
    <mergeCell ref="I239:J240"/>
    <mergeCell ref="K239:L240"/>
    <mergeCell ref="M239:N240"/>
    <mergeCell ref="O239:P240"/>
    <mergeCell ref="I241:N241"/>
    <mergeCell ref="O241:P241"/>
    <mergeCell ref="Q239:S240"/>
    <mergeCell ref="Q241:S241"/>
    <mergeCell ref="T239:V240"/>
    <mergeCell ref="W239:Y240"/>
    <mergeCell ref="Z239:AB240"/>
    <mergeCell ref="AC239:AE240"/>
    <mergeCell ref="AF239:AH240"/>
    <mergeCell ref="AI239:AK240"/>
    <mergeCell ref="AL239:AN240"/>
    <mergeCell ref="AO239:AQ240"/>
    <mergeCell ref="AR239:AT240"/>
    <mergeCell ref="AU239:AW240"/>
    <mergeCell ref="AX239:AZ240"/>
    <mergeCell ref="T241:V241"/>
    <mergeCell ref="AX233:AZ234"/>
    <mergeCell ref="T235:V235"/>
    <mergeCell ref="W235:Y235"/>
    <mergeCell ref="Z235:AB235"/>
    <mergeCell ref="AC235:AE235"/>
    <mergeCell ref="AF235:AH235"/>
    <mergeCell ref="AI235:AK235"/>
    <mergeCell ref="AL235:AN235"/>
    <mergeCell ref="AO235:AQ235"/>
    <mergeCell ref="AR235:AT235"/>
    <mergeCell ref="AU235:AW235"/>
    <mergeCell ref="AX235:AZ235"/>
    <mergeCell ref="B236:H238"/>
    <mergeCell ref="I236:J237"/>
    <mergeCell ref="K236:L237"/>
    <mergeCell ref="M236:N237"/>
    <mergeCell ref="O236:P237"/>
    <mergeCell ref="I238:N238"/>
    <mergeCell ref="O238:P238"/>
    <mergeCell ref="Q236:S237"/>
    <mergeCell ref="Q238:S238"/>
    <mergeCell ref="T236:V237"/>
    <mergeCell ref="W236:Y237"/>
    <mergeCell ref="Z236:AB237"/>
    <mergeCell ref="AC236:AE237"/>
    <mergeCell ref="AF236:AH237"/>
    <mergeCell ref="AI236:AK237"/>
    <mergeCell ref="AL236:AN237"/>
    <mergeCell ref="AO236:AQ237"/>
    <mergeCell ref="AR236:AT237"/>
    <mergeCell ref="AU236:AW237"/>
    <mergeCell ref="AX236:AZ237"/>
    <mergeCell ref="AX230:AZ231"/>
    <mergeCell ref="Q232:S232"/>
    <mergeCell ref="T232:V232"/>
    <mergeCell ref="W232:Y232"/>
    <mergeCell ref="Z232:AB232"/>
    <mergeCell ref="AC232:AE232"/>
    <mergeCell ref="AF232:AH232"/>
    <mergeCell ref="AI232:AK232"/>
    <mergeCell ref="AL232:AN232"/>
    <mergeCell ref="AO232:AQ232"/>
    <mergeCell ref="AR232:AT232"/>
    <mergeCell ref="AU232:AW232"/>
    <mergeCell ref="AX232:AZ232"/>
    <mergeCell ref="B233:H235"/>
    <mergeCell ref="I233:J234"/>
    <mergeCell ref="K233:L234"/>
    <mergeCell ref="M233:N234"/>
    <mergeCell ref="O233:P234"/>
    <mergeCell ref="I235:N235"/>
    <mergeCell ref="O235:P235"/>
    <mergeCell ref="Q233:S234"/>
    <mergeCell ref="Q235:S235"/>
    <mergeCell ref="T233:V234"/>
    <mergeCell ref="W233:Y234"/>
    <mergeCell ref="Z233:AB234"/>
    <mergeCell ref="AC233:AE234"/>
    <mergeCell ref="AF233:AH234"/>
    <mergeCell ref="AI233:AK234"/>
    <mergeCell ref="AL233:AN234"/>
    <mergeCell ref="AO233:AQ234"/>
    <mergeCell ref="AR233:AT234"/>
    <mergeCell ref="AU233:AW234"/>
    <mergeCell ref="AR227:AT228"/>
    <mergeCell ref="AU227:AW228"/>
    <mergeCell ref="AX227:AZ228"/>
    <mergeCell ref="T229:V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AU229:AW229"/>
    <mergeCell ref="AX229:AZ229"/>
    <mergeCell ref="AU230:AW231"/>
    <mergeCell ref="B230:H232"/>
    <mergeCell ref="I230:J231"/>
    <mergeCell ref="K230:L231"/>
    <mergeCell ref="M230:N231"/>
    <mergeCell ref="O230:P231"/>
    <mergeCell ref="I232:N232"/>
    <mergeCell ref="O232:P232"/>
    <mergeCell ref="Q230:S231"/>
    <mergeCell ref="T230:V231"/>
    <mergeCell ref="W230:Y231"/>
    <mergeCell ref="Z230:AB231"/>
    <mergeCell ref="AC230:AE231"/>
    <mergeCell ref="AF230:AH231"/>
    <mergeCell ref="AI230:AK231"/>
    <mergeCell ref="AL230:AN231"/>
    <mergeCell ref="AO230:AQ231"/>
    <mergeCell ref="AR230:AT231"/>
    <mergeCell ref="B227:H229"/>
    <mergeCell ref="I227:J228"/>
    <mergeCell ref="K227:L228"/>
    <mergeCell ref="M227:N228"/>
    <mergeCell ref="O227:P228"/>
    <mergeCell ref="I229:N229"/>
    <mergeCell ref="O229:P229"/>
    <mergeCell ref="Q227:S228"/>
    <mergeCell ref="Q229:S229"/>
    <mergeCell ref="T227:V228"/>
    <mergeCell ref="W227:Y228"/>
    <mergeCell ref="Z227:AB228"/>
    <mergeCell ref="AC227:AE228"/>
    <mergeCell ref="AF227:AH228"/>
    <mergeCell ref="AI227:AK228"/>
    <mergeCell ref="AL227:AN228"/>
    <mergeCell ref="AO227:AQ228"/>
    <mergeCell ref="AL224:AN225"/>
    <mergeCell ref="AO224:AQ225"/>
    <mergeCell ref="AR224:AT225"/>
    <mergeCell ref="AU224:AW225"/>
    <mergeCell ref="AX224:AZ225"/>
    <mergeCell ref="Q226:S226"/>
    <mergeCell ref="T226:V226"/>
    <mergeCell ref="W226:Y226"/>
    <mergeCell ref="Z226:AB226"/>
    <mergeCell ref="AC226:AE226"/>
    <mergeCell ref="AF226:AH226"/>
    <mergeCell ref="AI226:AK226"/>
    <mergeCell ref="AL226:AN226"/>
    <mergeCell ref="AO226:AQ226"/>
    <mergeCell ref="AR226:AT226"/>
    <mergeCell ref="AU226:AW226"/>
    <mergeCell ref="AX226:AZ226"/>
    <mergeCell ref="B224:H226"/>
    <mergeCell ref="I224:J225"/>
    <mergeCell ref="K224:L225"/>
    <mergeCell ref="M224:N225"/>
    <mergeCell ref="O224:P225"/>
    <mergeCell ref="I226:N226"/>
    <mergeCell ref="O226:P226"/>
    <mergeCell ref="Q221:S222"/>
    <mergeCell ref="T221:V222"/>
    <mergeCell ref="W221:Y222"/>
    <mergeCell ref="Q224:S225"/>
    <mergeCell ref="T224:V225"/>
    <mergeCell ref="W224:Y225"/>
    <mergeCell ref="Z221:AB222"/>
    <mergeCell ref="AC221:AE222"/>
    <mergeCell ref="AF221:AH222"/>
    <mergeCell ref="AI221:AK222"/>
    <mergeCell ref="Q223:S223"/>
    <mergeCell ref="T223:V223"/>
    <mergeCell ref="W223:Y223"/>
    <mergeCell ref="Z223:AB223"/>
    <mergeCell ref="AC223:AE223"/>
    <mergeCell ref="AF223:AH223"/>
    <mergeCell ref="AI223:AK223"/>
    <mergeCell ref="Z224:AB225"/>
    <mergeCell ref="AC224:AE225"/>
    <mergeCell ref="AF224:AH225"/>
    <mergeCell ref="AI224:AK225"/>
    <mergeCell ref="AU218:AW219"/>
    <mergeCell ref="AX218:AZ219"/>
    <mergeCell ref="T220:V220"/>
    <mergeCell ref="W220:Y220"/>
    <mergeCell ref="Z220:AB220"/>
    <mergeCell ref="AC220:AE220"/>
    <mergeCell ref="AF220:AH220"/>
    <mergeCell ref="AI220:AK220"/>
    <mergeCell ref="AL220:AN220"/>
    <mergeCell ref="AO220:AQ220"/>
    <mergeCell ref="AR220:AT220"/>
    <mergeCell ref="AU220:AW220"/>
    <mergeCell ref="AX220:AZ220"/>
    <mergeCell ref="B221:H223"/>
    <mergeCell ref="I221:J222"/>
    <mergeCell ref="K221:L222"/>
    <mergeCell ref="M221:N222"/>
    <mergeCell ref="O221:P222"/>
    <mergeCell ref="I223:N223"/>
    <mergeCell ref="O223:P223"/>
    <mergeCell ref="AL221:AN222"/>
    <mergeCell ref="AO221:AQ222"/>
    <mergeCell ref="AR221:AT222"/>
    <mergeCell ref="AU221:AW222"/>
    <mergeCell ref="AX221:AZ222"/>
    <mergeCell ref="AL223:AN223"/>
    <mergeCell ref="AO223:AQ223"/>
    <mergeCell ref="AR223:AT223"/>
    <mergeCell ref="AU223:AW223"/>
    <mergeCell ref="AX223:AZ223"/>
    <mergeCell ref="AR215:AT216"/>
    <mergeCell ref="AU215:AW216"/>
    <mergeCell ref="AX215:AZ216"/>
    <mergeCell ref="T217:V217"/>
    <mergeCell ref="W217:Y217"/>
    <mergeCell ref="Z217:AB217"/>
    <mergeCell ref="AC217:AE217"/>
    <mergeCell ref="AF217:AH217"/>
    <mergeCell ref="AI217:AK217"/>
    <mergeCell ref="AL217:AN217"/>
    <mergeCell ref="AO217:AQ217"/>
    <mergeCell ref="AR217:AT217"/>
    <mergeCell ref="AU217:AW217"/>
    <mergeCell ref="AX217:AZ217"/>
    <mergeCell ref="B218:H220"/>
    <mergeCell ref="I218:J219"/>
    <mergeCell ref="K218:L219"/>
    <mergeCell ref="M218:N219"/>
    <mergeCell ref="I220:N220"/>
    <mergeCell ref="O218:P219"/>
    <mergeCell ref="O220:P220"/>
    <mergeCell ref="Q218:S219"/>
    <mergeCell ref="Q220:S220"/>
    <mergeCell ref="T218:V219"/>
    <mergeCell ref="W218:Y219"/>
    <mergeCell ref="Z218:AB219"/>
    <mergeCell ref="AC218:AE219"/>
    <mergeCell ref="AF218:AH219"/>
    <mergeCell ref="AI218:AK219"/>
    <mergeCell ref="AL218:AN219"/>
    <mergeCell ref="AO218:AQ219"/>
    <mergeCell ref="AR218:AT219"/>
    <mergeCell ref="B215:H217"/>
    <mergeCell ref="I215:J216"/>
    <mergeCell ref="K215:L216"/>
    <mergeCell ref="M215:N216"/>
    <mergeCell ref="O215:P216"/>
    <mergeCell ref="I217:N217"/>
    <mergeCell ref="O217:P217"/>
    <mergeCell ref="Q215:S216"/>
    <mergeCell ref="Q217:S217"/>
    <mergeCell ref="T215:V216"/>
    <mergeCell ref="W215:Y216"/>
    <mergeCell ref="Z215:AB216"/>
    <mergeCell ref="AC215:AE216"/>
    <mergeCell ref="AF215:AH216"/>
    <mergeCell ref="AI215:AK216"/>
    <mergeCell ref="AL215:AN216"/>
    <mergeCell ref="AO215:AQ216"/>
    <mergeCell ref="AX209:AZ209"/>
    <mergeCell ref="B212:H214"/>
    <mergeCell ref="I212:J213"/>
    <mergeCell ref="K212:L213"/>
    <mergeCell ref="M212:N213"/>
    <mergeCell ref="O212:P213"/>
    <mergeCell ref="I214:N214"/>
    <mergeCell ref="O214:P214"/>
    <mergeCell ref="Q212:S213"/>
    <mergeCell ref="Q214:S214"/>
    <mergeCell ref="T212:V213"/>
    <mergeCell ref="W212:Y213"/>
    <mergeCell ref="Z212:AB213"/>
    <mergeCell ref="AC212:AE213"/>
    <mergeCell ref="AF212:AH213"/>
    <mergeCell ref="AI212:AK213"/>
    <mergeCell ref="AL212:AN213"/>
    <mergeCell ref="AO212:AQ213"/>
    <mergeCell ref="AR212:AT213"/>
    <mergeCell ref="AU212:AW213"/>
    <mergeCell ref="AX212:AZ213"/>
    <mergeCell ref="T214:V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AU214:AW214"/>
    <mergeCell ref="AX214:AZ214"/>
    <mergeCell ref="AU206:AW206"/>
    <mergeCell ref="AX206:AZ206"/>
    <mergeCell ref="B207:H209"/>
    <mergeCell ref="I207:J208"/>
    <mergeCell ref="K207:L208"/>
    <mergeCell ref="M207:N208"/>
    <mergeCell ref="O207:P208"/>
    <mergeCell ref="I209:N209"/>
    <mergeCell ref="O209:P209"/>
    <mergeCell ref="Q207:S208"/>
    <mergeCell ref="Q209:S209"/>
    <mergeCell ref="T207:V208"/>
    <mergeCell ref="T209:V209"/>
    <mergeCell ref="W207:Y208"/>
    <mergeCell ref="Z207:AB208"/>
    <mergeCell ref="AC207:AE208"/>
    <mergeCell ref="AF207:AH208"/>
    <mergeCell ref="AI207:AK208"/>
    <mergeCell ref="AL207:AN208"/>
    <mergeCell ref="AO207:AQ208"/>
    <mergeCell ref="AR207:AT208"/>
    <mergeCell ref="AU207:AW208"/>
    <mergeCell ref="AX207:AZ208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AU209:AW209"/>
    <mergeCell ref="AR203:AT203"/>
    <mergeCell ref="AU203:AW203"/>
    <mergeCell ref="AX203:AZ203"/>
    <mergeCell ref="B204:H206"/>
    <mergeCell ref="I204:J205"/>
    <mergeCell ref="K204:L205"/>
    <mergeCell ref="M204:N205"/>
    <mergeCell ref="O204:P205"/>
    <mergeCell ref="I206:N206"/>
    <mergeCell ref="O206:P206"/>
    <mergeCell ref="Q204:S205"/>
    <mergeCell ref="Q206:S206"/>
    <mergeCell ref="T204:V205"/>
    <mergeCell ref="W204:Y205"/>
    <mergeCell ref="Z204:AB205"/>
    <mergeCell ref="AC204:AE205"/>
    <mergeCell ref="AF204:AH205"/>
    <mergeCell ref="AI204:AK205"/>
    <mergeCell ref="AL204:AN205"/>
    <mergeCell ref="AO204:AQ205"/>
    <mergeCell ref="AR204:AT205"/>
    <mergeCell ref="AU204:AW205"/>
    <mergeCell ref="AX204:AZ205"/>
    <mergeCell ref="T206:V206"/>
    <mergeCell ref="W206:Y206"/>
    <mergeCell ref="Z206:AB206"/>
    <mergeCell ref="AC206:AE206"/>
    <mergeCell ref="AF206:AH206"/>
    <mergeCell ref="AI206:AK206"/>
    <mergeCell ref="AL206:AN206"/>
    <mergeCell ref="AO206:AQ206"/>
    <mergeCell ref="AR206:AT206"/>
    <mergeCell ref="AO200:AQ200"/>
    <mergeCell ref="AR200:AT200"/>
    <mergeCell ref="AU200:AW200"/>
    <mergeCell ref="AX200:AZ200"/>
    <mergeCell ref="B201:H203"/>
    <mergeCell ref="I201:J202"/>
    <mergeCell ref="K201:L202"/>
    <mergeCell ref="M201:N202"/>
    <mergeCell ref="O201:P202"/>
    <mergeCell ref="I203:N203"/>
    <mergeCell ref="O203:P203"/>
    <mergeCell ref="Q201:S202"/>
    <mergeCell ref="Q203:S203"/>
    <mergeCell ref="T201:V202"/>
    <mergeCell ref="W201:Y202"/>
    <mergeCell ref="Z201:AB202"/>
    <mergeCell ref="AC201:AE202"/>
    <mergeCell ref="AF201:AH202"/>
    <mergeCell ref="AI201:AK202"/>
    <mergeCell ref="AL201:AN202"/>
    <mergeCell ref="AO201:AQ202"/>
    <mergeCell ref="AR201:AT202"/>
    <mergeCell ref="AU201:AW202"/>
    <mergeCell ref="AX201:AZ202"/>
    <mergeCell ref="T203:V203"/>
    <mergeCell ref="W203:Y203"/>
    <mergeCell ref="Z203:AB203"/>
    <mergeCell ref="AC203:AE203"/>
    <mergeCell ref="AF203:AH203"/>
    <mergeCell ref="AI203:AK203"/>
    <mergeCell ref="AL203:AN203"/>
    <mergeCell ref="AO203:AQ203"/>
    <mergeCell ref="AL197:AN197"/>
    <mergeCell ref="AO197:AQ197"/>
    <mergeCell ref="AR197:AT197"/>
    <mergeCell ref="AU197:AW197"/>
    <mergeCell ref="AX197:AZ197"/>
    <mergeCell ref="B198:H200"/>
    <mergeCell ref="I198:J199"/>
    <mergeCell ref="K198:L199"/>
    <mergeCell ref="M198:N199"/>
    <mergeCell ref="O198:P199"/>
    <mergeCell ref="I200:N200"/>
    <mergeCell ref="O200:P200"/>
    <mergeCell ref="Q198:S199"/>
    <mergeCell ref="Q200:S200"/>
    <mergeCell ref="T198:V199"/>
    <mergeCell ref="W198:Y199"/>
    <mergeCell ref="Z198:AB199"/>
    <mergeCell ref="AC198:AE199"/>
    <mergeCell ref="AF198:AH199"/>
    <mergeCell ref="AI198:AK199"/>
    <mergeCell ref="AL198:AN199"/>
    <mergeCell ref="AO198:AQ199"/>
    <mergeCell ref="AR198:AT199"/>
    <mergeCell ref="AU198:AW199"/>
    <mergeCell ref="AX198:AZ199"/>
    <mergeCell ref="T200:V200"/>
    <mergeCell ref="W200:Y200"/>
    <mergeCell ref="Z200:AB200"/>
    <mergeCell ref="AC200:AE200"/>
    <mergeCell ref="AF200:AH200"/>
    <mergeCell ref="AI200:AK200"/>
    <mergeCell ref="AL200:AN200"/>
    <mergeCell ref="AI191:AK191"/>
    <mergeCell ref="AL191:AN191"/>
    <mergeCell ref="AO191:AQ191"/>
    <mergeCell ref="AR191:AT191"/>
    <mergeCell ref="AU191:AW191"/>
    <mergeCell ref="AX191:AZ191"/>
    <mergeCell ref="B195:H197"/>
    <mergeCell ref="I195:J196"/>
    <mergeCell ref="K195:L196"/>
    <mergeCell ref="M195:N196"/>
    <mergeCell ref="O195:P196"/>
    <mergeCell ref="I197:N197"/>
    <mergeCell ref="O197:P197"/>
    <mergeCell ref="Q195:S196"/>
    <mergeCell ref="Q197:S197"/>
    <mergeCell ref="T195:V196"/>
    <mergeCell ref="W195:Y196"/>
    <mergeCell ref="Z195:AB196"/>
    <mergeCell ref="AC195:AE196"/>
    <mergeCell ref="AF195:AH196"/>
    <mergeCell ref="AI195:AK196"/>
    <mergeCell ref="AL195:AN196"/>
    <mergeCell ref="AO195:AQ196"/>
    <mergeCell ref="AR195:AT196"/>
    <mergeCell ref="AU195:AW196"/>
    <mergeCell ref="AX195:AZ196"/>
    <mergeCell ref="T197:V197"/>
    <mergeCell ref="W197:Y197"/>
    <mergeCell ref="Z197:AB197"/>
    <mergeCell ref="AC197:AE197"/>
    <mergeCell ref="AF197:AH197"/>
    <mergeCell ref="AI197:AK197"/>
    <mergeCell ref="AF188:AH188"/>
    <mergeCell ref="AI188:AK188"/>
    <mergeCell ref="AL188:AN188"/>
    <mergeCell ref="AO188:AQ188"/>
    <mergeCell ref="AR188:AT188"/>
    <mergeCell ref="AU188:AW188"/>
    <mergeCell ref="AX188:AZ188"/>
    <mergeCell ref="B189:H191"/>
    <mergeCell ref="I189:J190"/>
    <mergeCell ref="K189:L190"/>
    <mergeCell ref="M189:N190"/>
    <mergeCell ref="O189:P190"/>
    <mergeCell ref="I191:N191"/>
    <mergeCell ref="O191:P191"/>
    <mergeCell ref="Q189:S190"/>
    <mergeCell ref="Q191:S191"/>
    <mergeCell ref="T189:V190"/>
    <mergeCell ref="W189:Y190"/>
    <mergeCell ref="Z189:AB190"/>
    <mergeCell ref="AC189:AE190"/>
    <mergeCell ref="AF189:AH190"/>
    <mergeCell ref="AI189:AK190"/>
    <mergeCell ref="AL189:AN190"/>
    <mergeCell ref="AO189:AQ190"/>
    <mergeCell ref="AR189:AT190"/>
    <mergeCell ref="AU189:AW190"/>
    <mergeCell ref="AX189:AZ190"/>
    <mergeCell ref="T191:V191"/>
    <mergeCell ref="W191:Y191"/>
    <mergeCell ref="Z191:AB191"/>
    <mergeCell ref="AC191:AE191"/>
    <mergeCell ref="AF191:AH191"/>
    <mergeCell ref="AC185:AE185"/>
    <mergeCell ref="AF185:AH185"/>
    <mergeCell ref="AI185:AK185"/>
    <mergeCell ref="AL185:AN185"/>
    <mergeCell ref="AO185:AQ185"/>
    <mergeCell ref="AR185:AT185"/>
    <mergeCell ref="AU185:AW185"/>
    <mergeCell ref="AX185:AZ185"/>
    <mergeCell ref="B186:H188"/>
    <mergeCell ref="I186:J187"/>
    <mergeCell ref="K186:L187"/>
    <mergeCell ref="M186:N187"/>
    <mergeCell ref="O186:P187"/>
    <mergeCell ref="I188:N188"/>
    <mergeCell ref="O188:P188"/>
    <mergeCell ref="Q186:S187"/>
    <mergeCell ref="T186:V187"/>
    <mergeCell ref="W186:Y187"/>
    <mergeCell ref="Z186:AB187"/>
    <mergeCell ref="AC186:AE187"/>
    <mergeCell ref="AF186:AH187"/>
    <mergeCell ref="AI186:AK187"/>
    <mergeCell ref="AL186:AN187"/>
    <mergeCell ref="AO186:AQ187"/>
    <mergeCell ref="AR186:AT187"/>
    <mergeCell ref="AU186:AW187"/>
    <mergeCell ref="AX186:AZ187"/>
    <mergeCell ref="Q188:S188"/>
    <mergeCell ref="T188:V188"/>
    <mergeCell ref="W188:Y188"/>
    <mergeCell ref="Z188:AB188"/>
    <mergeCell ref="AC188:AE188"/>
    <mergeCell ref="Z182:AB182"/>
    <mergeCell ref="AC182:AE182"/>
    <mergeCell ref="AF182:AH182"/>
    <mergeCell ref="AI182:AK182"/>
    <mergeCell ref="AL182:AN182"/>
    <mergeCell ref="AO182:AQ182"/>
    <mergeCell ref="AR182:AT182"/>
    <mergeCell ref="AU182:AW182"/>
    <mergeCell ref="AX182:AZ182"/>
    <mergeCell ref="B183:H185"/>
    <mergeCell ref="I183:J184"/>
    <mergeCell ref="K183:L184"/>
    <mergeCell ref="M183:N184"/>
    <mergeCell ref="O183:P184"/>
    <mergeCell ref="I185:N185"/>
    <mergeCell ref="O185:P185"/>
    <mergeCell ref="Q183:S184"/>
    <mergeCell ref="T183:V184"/>
    <mergeCell ref="W183:Y184"/>
    <mergeCell ref="Z183:AB184"/>
    <mergeCell ref="AC183:AE184"/>
    <mergeCell ref="AF183:AH184"/>
    <mergeCell ref="AI183:AK184"/>
    <mergeCell ref="AL183:AN184"/>
    <mergeCell ref="AO183:AQ184"/>
    <mergeCell ref="AR183:AT184"/>
    <mergeCell ref="AU183:AW184"/>
    <mergeCell ref="AX183:AZ184"/>
    <mergeCell ref="Q185:S185"/>
    <mergeCell ref="T185:V185"/>
    <mergeCell ref="W185:Y185"/>
    <mergeCell ref="Z185:AB185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AU179:AW179"/>
    <mergeCell ref="AX179:AZ179"/>
    <mergeCell ref="B180:H182"/>
    <mergeCell ref="I180:J181"/>
    <mergeCell ref="K180:L181"/>
    <mergeCell ref="M180:N181"/>
    <mergeCell ref="O180:P181"/>
    <mergeCell ref="I182:N182"/>
    <mergeCell ref="O182:P182"/>
    <mergeCell ref="Q180:S181"/>
    <mergeCell ref="T180:V181"/>
    <mergeCell ref="W180:Y181"/>
    <mergeCell ref="Z180:AB181"/>
    <mergeCell ref="AC180:AE181"/>
    <mergeCell ref="AF180:AH181"/>
    <mergeCell ref="AI180:AK181"/>
    <mergeCell ref="AL180:AN181"/>
    <mergeCell ref="AO180:AQ181"/>
    <mergeCell ref="AR180:AT181"/>
    <mergeCell ref="AU180:AW181"/>
    <mergeCell ref="AX180:AZ181"/>
    <mergeCell ref="Q182:S182"/>
    <mergeCell ref="T182:V182"/>
    <mergeCell ref="W182:Y182"/>
    <mergeCell ref="T194:V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AU194:AW194"/>
    <mergeCell ref="AX194:AZ194"/>
    <mergeCell ref="B177:H179"/>
    <mergeCell ref="I177:J178"/>
    <mergeCell ref="K177:L178"/>
    <mergeCell ref="M177:N178"/>
    <mergeCell ref="O177:P178"/>
    <mergeCell ref="I179:N179"/>
    <mergeCell ref="O179:P179"/>
    <mergeCell ref="Q177:S178"/>
    <mergeCell ref="T177:V178"/>
    <mergeCell ref="W177:Y178"/>
    <mergeCell ref="Z177:AB178"/>
    <mergeCell ref="AC177:AE178"/>
    <mergeCell ref="AF177:AH178"/>
    <mergeCell ref="AI177:AK178"/>
    <mergeCell ref="AL177:AN178"/>
    <mergeCell ref="AO177:AQ178"/>
    <mergeCell ref="AR177:AT178"/>
    <mergeCell ref="AU177:AW178"/>
    <mergeCell ref="AX177:AZ178"/>
    <mergeCell ref="Q179:S179"/>
    <mergeCell ref="T179:V179"/>
    <mergeCell ref="AX173:AZ173"/>
    <mergeCell ref="B192:H194"/>
    <mergeCell ref="B174:H176"/>
    <mergeCell ref="I174:J175"/>
    <mergeCell ref="K174:L175"/>
    <mergeCell ref="M174:N175"/>
    <mergeCell ref="O174:P175"/>
    <mergeCell ref="I176:N176"/>
    <mergeCell ref="O176:P176"/>
    <mergeCell ref="Q174:S175"/>
    <mergeCell ref="Q176:S176"/>
    <mergeCell ref="T174:V175"/>
    <mergeCell ref="W174:Y175"/>
    <mergeCell ref="Z174:AB175"/>
    <mergeCell ref="AC174:AE175"/>
    <mergeCell ref="AF174:AH175"/>
    <mergeCell ref="AI174:AK175"/>
    <mergeCell ref="AL174:AN175"/>
    <mergeCell ref="AO174:AQ175"/>
    <mergeCell ref="AR174:AT175"/>
    <mergeCell ref="AU174:AW175"/>
    <mergeCell ref="AX174:AZ175"/>
    <mergeCell ref="Z192:AB193"/>
    <mergeCell ref="AC192:AE193"/>
    <mergeCell ref="AF192:AH193"/>
    <mergeCell ref="AI192:AK193"/>
    <mergeCell ref="AL192:AN193"/>
    <mergeCell ref="AO192:AQ193"/>
    <mergeCell ref="AR192:AT193"/>
    <mergeCell ref="AU192:AW193"/>
    <mergeCell ref="AX192:AZ193"/>
    <mergeCell ref="Q194:S194"/>
    <mergeCell ref="AX176:AZ176"/>
    <mergeCell ref="I192:J193"/>
    <mergeCell ref="K192:L193"/>
    <mergeCell ref="M192:N193"/>
    <mergeCell ref="O192:P193"/>
    <mergeCell ref="I194:N194"/>
    <mergeCell ref="O194:P194"/>
    <mergeCell ref="Q192:S193"/>
    <mergeCell ref="T192:V193"/>
    <mergeCell ref="W192:Y193"/>
    <mergeCell ref="Q171:S172"/>
    <mergeCell ref="T171:V172"/>
    <mergeCell ref="W171:Y172"/>
    <mergeCell ref="Z171:AB172"/>
    <mergeCell ref="AC171:AE172"/>
    <mergeCell ref="AF171:AH172"/>
    <mergeCell ref="AI171:AK172"/>
    <mergeCell ref="AL171:AN172"/>
    <mergeCell ref="AO171:AQ172"/>
    <mergeCell ref="AR171:AT172"/>
    <mergeCell ref="AU171:AW172"/>
    <mergeCell ref="AX171:AZ172"/>
    <mergeCell ref="Q173:S173"/>
    <mergeCell ref="T173:V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171:H173"/>
    <mergeCell ref="I171:J172"/>
    <mergeCell ref="K171:L172"/>
    <mergeCell ref="M171:N172"/>
    <mergeCell ref="O171:P172"/>
    <mergeCell ref="I173:N173"/>
    <mergeCell ref="O173:P173"/>
    <mergeCell ref="T176:V176"/>
    <mergeCell ref="W176:Y176"/>
    <mergeCell ref="Z176:AB176"/>
    <mergeCell ref="AC176:AE176"/>
    <mergeCell ref="AF176:AH176"/>
    <mergeCell ref="AI176:AK176"/>
    <mergeCell ref="AL176:AN176"/>
    <mergeCell ref="AO176:AQ176"/>
    <mergeCell ref="AR176:AT176"/>
    <mergeCell ref="AU176:AW176"/>
    <mergeCell ref="AU173:AW173"/>
    <mergeCell ref="AX167:AZ167"/>
    <mergeCell ref="B168:H170"/>
    <mergeCell ref="I168:J169"/>
    <mergeCell ref="K168:L169"/>
    <mergeCell ref="M168:N169"/>
    <mergeCell ref="O168:P169"/>
    <mergeCell ref="I170:N170"/>
    <mergeCell ref="O170:P170"/>
    <mergeCell ref="Q168:S169"/>
    <mergeCell ref="T168:V169"/>
    <mergeCell ref="W168:Y169"/>
    <mergeCell ref="Z168:AB169"/>
    <mergeCell ref="AC168:AE169"/>
    <mergeCell ref="AF168:AH169"/>
    <mergeCell ref="AI168:AK169"/>
    <mergeCell ref="AL168:AN169"/>
    <mergeCell ref="AO168:AQ169"/>
    <mergeCell ref="AR168:AT169"/>
    <mergeCell ref="AU168:AW169"/>
    <mergeCell ref="AX168:AZ169"/>
    <mergeCell ref="Q170:S170"/>
    <mergeCell ref="T170:V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AU170:AW170"/>
    <mergeCell ref="AX170:AZ170"/>
    <mergeCell ref="AU164:AW164"/>
    <mergeCell ref="AX164:AZ164"/>
    <mergeCell ref="B165:H167"/>
    <mergeCell ref="I165:J166"/>
    <mergeCell ref="K165:L166"/>
    <mergeCell ref="M165:N166"/>
    <mergeCell ref="O165:P166"/>
    <mergeCell ref="I167:N167"/>
    <mergeCell ref="O167:P167"/>
    <mergeCell ref="Q165:S166"/>
    <mergeCell ref="T165:V166"/>
    <mergeCell ref="W165:Y166"/>
    <mergeCell ref="Z165:AB166"/>
    <mergeCell ref="AC165:AE166"/>
    <mergeCell ref="AF165:AH166"/>
    <mergeCell ref="AI165:AK166"/>
    <mergeCell ref="AL165:AN166"/>
    <mergeCell ref="AO165:AQ166"/>
    <mergeCell ref="AR165:AT166"/>
    <mergeCell ref="AU165:AW166"/>
    <mergeCell ref="AX165:AZ166"/>
    <mergeCell ref="Q167:S167"/>
    <mergeCell ref="T167:V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AU167:AW167"/>
    <mergeCell ref="AR161:AT161"/>
    <mergeCell ref="AU161:AW161"/>
    <mergeCell ref="AX161:AZ161"/>
    <mergeCell ref="B162:H164"/>
    <mergeCell ref="I162:J163"/>
    <mergeCell ref="K162:L163"/>
    <mergeCell ref="M162:N163"/>
    <mergeCell ref="O162:P163"/>
    <mergeCell ref="I164:N164"/>
    <mergeCell ref="O164:P164"/>
    <mergeCell ref="Q162:S163"/>
    <mergeCell ref="Q164:S164"/>
    <mergeCell ref="T162:V163"/>
    <mergeCell ref="W162:Y163"/>
    <mergeCell ref="Z162:AB163"/>
    <mergeCell ref="AC162:AE163"/>
    <mergeCell ref="AF162:AH163"/>
    <mergeCell ref="AI162:AK163"/>
    <mergeCell ref="AL162:AN163"/>
    <mergeCell ref="AO162:AQ163"/>
    <mergeCell ref="AR162:AT163"/>
    <mergeCell ref="AU162:AW163"/>
    <mergeCell ref="AX162:AZ163"/>
    <mergeCell ref="T164:V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AO158:AQ158"/>
    <mergeCell ref="AR158:AT158"/>
    <mergeCell ref="AU158:AW158"/>
    <mergeCell ref="AX158:AZ158"/>
    <mergeCell ref="B159:H161"/>
    <mergeCell ref="I159:J160"/>
    <mergeCell ref="K159:L160"/>
    <mergeCell ref="M159:N160"/>
    <mergeCell ref="O159:P160"/>
    <mergeCell ref="I161:N161"/>
    <mergeCell ref="O161:P161"/>
    <mergeCell ref="Q159:S160"/>
    <mergeCell ref="T159:V160"/>
    <mergeCell ref="W159:Y160"/>
    <mergeCell ref="Z159:AB160"/>
    <mergeCell ref="AC159:AE160"/>
    <mergeCell ref="AF159:AH160"/>
    <mergeCell ref="AI159:AK160"/>
    <mergeCell ref="AL159:AN160"/>
    <mergeCell ref="AO159:AQ160"/>
    <mergeCell ref="AR159:AT160"/>
    <mergeCell ref="AU159:AW160"/>
    <mergeCell ref="AX159:AZ160"/>
    <mergeCell ref="Q161:S161"/>
    <mergeCell ref="T161:V161"/>
    <mergeCell ref="W161:Y161"/>
    <mergeCell ref="Z161:AB161"/>
    <mergeCell ref="AC161:AE161"/>
    <mergeCell ref="AF161:AH161"/>
    <mergeCell ref="AI161:AK161"/>
    <mergeCell ref="AL161:AN161"/>
    <mergeCell ref="AO161:AQ161"/>
    <mergeCell ref="AF155:AH155"/>
    <mergeCell ref="AI155:AK155"/>
    <mergeCell ref="AL155:AN155"/>
    <mergeCell ref="AO155:AQ155"/>
    <mergeCell ref="AR155:AT155"/>
    <mergeCell ref="AU155:AW155"/>
    <mergeCell ref="AX155:AZ155"/>
    <mergeCell ref="K156:L157"/>
    <mergeCell ref="M156:N157"/>
    <mergeCell ref="I158:N158"/>
    <mergeCell ref="O156:P157"/>
    <mergeCell ref="O158:P158"/>
    <mergeCell ref="Q156:S157"/>
    <mergeCell ref="T156:V157"/>
    <mergeCell ref="W156:Y157"/>
    <mergeCell ref="Z156:AB157"/>
    <mergeCell ref="AC156:AE157"/>
    <mergeCell ref="AF156:AH157"/>
    <mergeCell ref="AI156:AK157"/>
    <mergeCell ref="AL156:AN157"/>
    <mergeCell ref="AO156:AQ157"/>
    <mergeCell ref="AR156:AT157"/>
    <mergeCell ref="AU156:AW157"/>
    <mergeCell ref="AX156:AZ157"/>
    <mergeCell ref="Q158:S158"/>
    <mergeCell ref="T158:V158"/>
    <mergeCell ref="W158:Y158"/>
    <mergeCell ref="Z158:AB158"/>
    <mergeCell ref="AC158:AE158"/>
    <mergeCell ref="AF158:AH158"/>
    <mergeCell ref="AI158:AK158"/>
    <mergeCell ref="AL158:AN158"/>
    <mergeCell ref="T149:V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AU149:AW149"/>
    <mergeCell ref="AX149:AZ149"/>
    <mergeCell ref="AR252:AT252"/>
    <mergeCell ref="AU252:AW252"/>
    <mergeCell ref="AX252:AZ252"/>
    <mergeCell ref="B153:H155"/>
    <mergeCell ref="I153:J154"/>
    <mergeCell ref="K153:L154"/>
    <mergeCell ref="M153:N154"/>
    <mergeCell ref="O153:P154"/>
    <mergeCell ref="I155:N155"/>
    <mergeCell ref="O155:P155"/>
    <mergeCell ref="Q153:S154"/>
    <mergeCell ref="T153:V154"/>
    <mergeCell ref="W153:Y154"/>
    <mergeCell ref="Z153:AB154"/>
    <mergeCell ref="AC153:AE154"/>
    <mergeCell ref="AF153:AH154"/>
    <mergeCell ref="AI153:AK154"/>
    <mergeCell ref="AL153:AN154"/>
    <mergeCell ref="AO153:AQ154"/>
    <mergeCell ref="AR153:AT154"/>
    <mergeCell ref="AU153:AW154"/>
    <mergeCell ref="Q146:S146"/>
    <mergeCell ref="T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147:H149"/>
    <mergeCell ref="I147:J148"/>
    <mergeCell ref="K147:L148"/>
    <mergeCell ref="M147:N148"/>
    <mergeCell ref="I149:N149"/>
    <mergeCell ref="O147:P148"/>
    <mergeCell ref="O149:P149"/>
    <mergeCell ref="Q147:S148"/>
    <mergeCell ref="T147:V148"/>
    <mergeCell ref="W147:Y148"/>
    <mergeCell ref="Z147:AB148"/>
    <mergeCell ref="AC147:AE148"/>
    <mergeCell ref="AF147:AH148"/>
    <mergeCell ref="AI147:AK148"/>
    <mergeCell ref="AL147:AN148"/>
    <mergeCell ref="AO147:AQ148"/>
    <mergeCell ref="AR147:AT148"/>
    <mergeCell ref="AU147:AW148"/>
    <mergeCell ref="AX147:AZ148"/>
    <mergeCell ref="Q149:S149"/>
    <mergeCell ref="AX138:AZ139"/>
    <mergeCell ref="Q140:S140"/>
    <mergeCell ref="T140:V140"/>
    <mergeCell ref="W140:Y140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X140:AZ140"/>
    <mergeCell ref="B144:H146"/>
    <mergeCell ref="I144:J145"/>
    <mergeCell ref="K144:L145"/>
    <mergeCell ref="M144:N145"/>
    <mergeCell ref="I146:N146"/>
    <mergeCell ref="O144:P145"/>
    <mergeCell ref="O146:P146"/>
    <mergeCell ref="Q144:S145"/>
    <mergeCell ref="T144:V145"/>
    <mergeCell ref="W144:Y145"/>
    <mergeCell ref="Z144:AB145"/>
    <mergeCell ref="AC144:AE145"/>
    <mergeCell ref="AF144:AH145"/>
    <mergeCell ref="AI144:AK145"/>
    <mergeCell ref="AL144:AN145"/>
    <mergeCell ref="AO144:AQ145"/>
    <mergeCell ref="AR144:AT145"/>
    <mergeCell ref="AU144:AW145"/>
    <mergeCell ref="AX144:AZ145"/>
    <mergeCell ref="AX135:AZ136"/>
    <mergeCell ref="Q137:S137"/>
    <mergeCell ref="T137:V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AU137:AW137"/>
    <mergeCell ref="AX137:AZ137"/>
    <mergeCell ref="B135:H137"/>
    <mergeCell ref="B138:H140"/>
    <mergeCell ref="I138:J139"/>
    <mergeCell ref="K138:L139"/>
    <mergeCell ref="M138:N139"/>
    <mergeCell ref="I140:N140"/>
    <mergeCell ref="O138:P139"/>
    <mergeCell ref="O140:P140"/>
    <mergeCell ref="Q138:S139"/>
    <mergeCell ref="T138:V139"/>
    <mergeCell ref="W138:Y139"/>
    <mergeCell ref="Z138:AB139"/>
    <mergeCell ref="AC138:AE139"/>
    <mergeCell ref="AF138:AH139"/>
    <mergeCell ref="AI138:AK139"/>
    <mergeCell ref="AL138:AN139"/>
    <mergeCell ref="AO138:AQ139"/>
    <mergeCell ref="AR138:AT139"/>
    <mergeCell ref="AU138:AW139"/>
    <mergeCell ref="I135:J136"/>
    <mergeCell ref="K135:L136"/>
    <mergeCell ref="M135:N136"/>
    <mergeCell ref="I137:N137"/>
    <mergeCell ref="O135:P136"/>
    <mergeCell ref="O137:P137"/>
    <mergeCell ref="Q135:S136"/>
    <mergeCell ref="T135:V136"/>
    <mergeCell ref="W135:Y136"/>
    <mergeCell ref="Z135:AB136"/>
    <mergeCell ref="AC135:AE136"/>
    <mergeCell ref="AF135:AH136"/>
    <mergeCell ref="AI135:AK136"/>
    <mergeCell ref="AL135:AN136"/>
    <mergeCell ref="AO135:AQ136"/>
    <mergeCell ref="AR135:AT136"/>
    <mergeCell ref="AU135:AW136"/>
    <mergeCell ref="AV267:AX267"/>
    <mergeCell ref="AY266:BA266"/>
    <mergeCell ref="AY267:BA267"/>
    <mergeCell ref="AD266:AF266"/>
    <mergeCell ref="AD267:AF267"/>
    <mergeCell ref="AG266:AI266"/>
    <mergeCell ref="AG267:AI267"/>
    <mergeCell ref="AJ266:AL266"/>
    <mergeCell ref="AJ267:AL267"/>
    <mergeCell ref="AM266:AO266"/>
    <mergeCell ref="AM267:AO267"/>
    <mergeCell ref="AA267:AC267"/>
    <mergeCell ref="AG269:AI269"/>
    <mergeCell ref="AJ269:AL269"/>
    <mergeCell ref="AM269:AO269"/>
    <mergeCell ref="AP269:AR269"/>
    <mergeCell ref="AS269:AU269"/>
    <mergeCell ref="AV269:AX269"/>
    <mergeCell ref="AY269:BA269"/>
    <mergeCell ref="X267:Z267"/>
    <mergeCell ref="AA266:AC266"/>
    <mergeCell ref="D285:E285"/>
    <mergeCell ref="H285:M285"/>
    <mergeCell ref="Q285:R285"/>
    <mergeCell ref="R276:T276"/>
    <mergeCell ref="B268:H269"/>
    <mergeCell ref="I268:K269"/>
    <mergeCell ref="L269:N269"/>
    <mergeCell ref="O269:Q269"/>
    <mergeCell ref="R269:T269"/>
    <mergeCell ref="U269:W269"/>
    <mergeCell ref="X269:Z269"/>
    <mergeCell ref="AA269:AC269"/>
    <mergeCell ref="AD269:AF269"/>
    <mergeCell ref="L268:N268"/>
    <mergeCell ref="AV268:AX268"/>
    <mergeCell ref="AS268:AU268"/>
    <mergeCell ref="B266:H267"/>
    <mergeCell ref="I266:K267"/>
    <mergeCell ref="L266:N266"/>
    <mergeCell ref="L267:N267"/>
    <mergeCell ref="O266:Q266"/>
    <mergeCell ref="AP266:AR266"/>
    <mergeCell ref="AP267:AR267"/>
    <mergeCell ref="AJ268:AL268"/>
    <mergeCell ref="AM268:AO268"/>
    <mergeCell ref="AP268:AR268"/>
    <mergeCell ref="O268:Q268"/>
    <mergeCell ref="AS266:AU266"/>
    <mergeCell ref="AS267:AU267"/>
    <mergeCell ref="AV266:AX266"/>
    <mergeCell ref="R266:T266"/>
    <mergeCell ref="R267:T267"/>
    <mergeCell ref="D286:E286"/>
    <mergeCell ref="H286:M286"/>
    <mergeCell ref="Q286:R286"/>
    <mergeCell ref="C282:H282"/>
    <mergeCell ref="J282:Y282"/>
    <mergeCell ref="AB282:AN282"/>
    <mergeCell ref="B264:H265"/>
    <mergeCell ref="I264:K265"/>
    <mergeCell ref="L264:N265"/>
    <mergeCell ref="O264:Q265"/>
    <mergeCell ref="R264:T265"/>
    <mergeCell ref="U264:W265"/>
    <mergeCell ref="X264:Z265"/>
    <mergeCell ref="AA264:AC265"/>
    <mergeCell ref="AD264:AF265"/>
    <mergeCell ref="AG264:AI265"/>
    <mergeCell ref="AJ264:AL265"/>
    <mergeCell ref="AM264:AO265"/>
    <mergeCell ref="O267:Q267"/>
    <mergeCell ref="AD268:AF268"/>
    <mergeCell ref="AG268:AI268"/>
    <mergeCell ref="AG272:AI273"/>
    <mergeCell ref="AJ272:AL273"/>
    <mergeCell ref="AM272:AO273"/>
    <mergeCell ref="AD274:AF274"/>
    <mergeCell ref="AG274:AI274"/>
    <mergeCell ref="AJ274:AL274"/>
    <mergeCell ref="U266:W266"/>
    <mergeCell ref="U267:W267"/>
    <mergeCell ref="X266:Z266"/>
    <mergeCell ref="AQ282:AZ282"/>
    <mergeCell ref="C283:H283"/>
    <mergeCell ref="J283:Y283"/>
    <mergeCell ref="AB283:AN283"/>
    <mergeCell ref="AQ283:AZ283"/>
    <mergeCell ref="C279:H279"/>
    <mergeCell ref="J279:Y279"/>
    <mergeCell ref="AB279:AH279"/>
    <mergeCell ref="AK279:AZ279"/>
    <mergeCell ref="C280:H280"/>
    <mergeCell ref="J280:Y280"/>
    <mergeCell ref="AB280:AH280"/>
    <mergeCell ref="AK280:AZ280"/>
    <mergeCell ref="R268:T268"/>
    <mergeCell ref="U268:W268"/>
    <mergeCell ref="X268:Z268"/>
    <mergeCell ref="AA268:AC268"/>
    <mergeCell ref="AY268:BA268"/>
    <mergeCell ref="AP272:AR273"/>
    <mergeCell ref="AS272:AU273"/>
    <mergeCell ref="AV272:AX273"/>
    <mergeCell ref="AY272:BA273"/>
    <mergeCell ref="AV276:AX276"/>
    <mergeCell ref="AY276:BA276"/>
    <mergeCell ref="B274:N274"/>
    <mergeCell ref="O274:Q274"/>
    <mergeCell ref="R274:T274"/>
    <mergeCell ref="U274:W274"/>
    <mergeCell ref="X274:Z274"/>
    <mergeCell ref="AA274:AC274"/>
    <mergeCell ref="B271:AZ271"/>
    <mergeCell ref="O272:Q273"/>
    <mergeCell ref="AL141:AN141"/>
    <mergeCell ref="AO141:AQ141"/>
    <mergeCell ref="AO142:AQ142"/>
    <mergeCell ref="AR142:AT142"/>
    <mergeCell ref="AU142:AW142"/>
    <mergeCell ref="AX142:AZ142"/>
    <mergeCell ref="O143:P143"/>
    <mergeCell ref="Q143:S143"/>
    <mergeCell ref="T143:V143"/>
    <mergeCell ref="W143:Y143"/>
    <mergeCell ref="Z143:AB143"/>
    <mergeCell ref="AC143:AE143"/>
    <mergeCell ref="W142:Y142"/>
    <mergeCell ref="Z142:AB142"/>
    <mergeCell ref="AC142:AE142"/>
    <mergeCell ref="AF142:AH142"/>
    <mergeCell ref="AI142:AK142"/>
    <mergeCell ref="AL142:AN142"/>
    <mergeCell ref="AX143:AZ143"/>
    <mergeCell ref="AF143:AH143"/>
    <mergeCell ref="AI143:AK143"/>
    <mergeCell ref="AL143:AN143"/>
    <mergeCell ref="AO143:AQ143"/>
    <mergeCell ref="AR143:AT143"/>
    <mergeCell ref="AU143:AW143"/>
    <mergeCell ref="B134:H134"/>
    <mergeCell ref="I134:J134"/>
    <mergeCell ref="K134:L134"/>
    <mergeCell ref="M134:N134"/>
    <mergeCell ref="O134:P134"/>
    <mergeCell ref="Q134:S134"/>
    <mergeCell ref="AL134:AN134"/>
    <mergeCell ref="AO134:AQ134"/>
    <mergeCell ref="AR134:AT134"/>
    <mergeCell ref="AU134:AW134"/>
    <mergeCell ref="AX134:AZ134"/>
    <mergeCell ref="B141:H143"/>
    <mergeCell ref="I141:J141"/>
    <mergeCell ref="K141:L141"/>
    <mergeCell ref="M141:N141"/>
    <mergeCell ref="O141:P141"/>
    <mergeCell ref="T134:V134"/>
    <mergeCell ref="W134:Y134"/>
    <mergeCell ref="Z134:AB134"/>
    <mergeCell ref="AC134:AE134"/>
    <mergeCell ref="AF134:AH134"/>
    <mergeCell ref="AI134:AK134"/>
    <mergeCell ref="AR141:AT141"/>
    <mergeCell ref="AU141:AW141"/>
    <mergeCell ref="AX141:AZ141"/>
    <mergeCell ref="Q141:S141"/>
    <mergeCell ref="T141:V141"/>
    <mergeCell ref="W141:Y141"/>
    <mergeCell ref="Z141:AB141"/>
    <mergeCell ref="AC141:AE141"/>
    <mergeCell ref="AF141:AH141"/>
    <mergeCell ref="I142:J142"/>
    <mergeCell ref="B130:AZ130"/>
    <mergeCell ref="B132:H133"/>
    <mergeCell ref="I132:J133"/>
    <mergeCell ref="K132:L133"/>
    <mergeCell ref="M132:N133"/>
    <mergeCell ref="O132:P133"/>
    <mergeCell ref="Q132:Y132"/>
    <mergeCell ref="Z132:AH132"/>
    <mergeCell ref="AI132:AQ132"/>
    <mergeCell ref="AR132:AZ132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AU133:AW133"/>
    <mergeCell ref="AX133:AZ133"/>
    <mergeCell ref="K142:L142"/>
    <mergeCell ref="M142:N142"/>
    <mergeCell ref="O142:P142"/>
    <mergeCell ref="Q142:S142"/>
    <mergeCell ref="T142:V142"/>
    <mergeCell ref="AI141:AK141"/>
    <mergeCell ref="B124:F125"/>
    <mergeCell ref="G124:K125"/>
    <mergeCell ref="L124:Q125"/>
    <mergeCell ref="R124:W125"/>
    <mergeCell ref="X124:AC125"/>
    <mergeCell ref="AD124:AG125"/>
    <mergeCell ref="AN122:AQ122"/>
    <mergeCell ref="AR122:AU122"/>
    <mergeCell ref="AV122:AZ122"/>
    <mergeCell ref="AH123:AI123"/>
    <mergeCell ref="AJ123:AM123"/>
    <mergeCell ref="AN123:AQ123"/>
    <mergeCell ref="AR123:AU123"/>
    <mergeCell ref="AV123:AZ123"/>
    <mergeCell ref="AH124:AI124"/>
    <mergeCell ref="AJ124:AM124"/>
    <mergeCell ref="AN124:AQ124"/>
    <mergeCell ref="AR124:AU124"/>
    <mergeCell ref="AV124:AZ124"/>
    <mergeCell ref="AH125:AI125"/>
    <mergeCell ref="AJ125:AM125"/>
    <mergeCell ref="AN125:AQ125"/>
    <mergeCell ref="AR125:AU125"/>
    <mergeCell ref="AV125:AZ125"/>
    <mergeCell ref="B127:AZ127"/>
    <mergeCell ref="B128:AZ128"/>
    <mergeCell ref="AR121:AU121"/>
    <mergeCell ref="AV121:AZ121"/>
    <mergeCell ref="B122:F123"/>
    <mergeCell ref="G122:K123"/>
    <mergeCell ref="L122:Q123"/>
    <mergeCell ref="R122:W123"/>
    <mergeCell ref="X122:AC123"/>
    <mergeCell ref="AD122:AG123"/>
    <mergeCell ref="AH122:AI122"/>
    <mergeCell ref="AJ122:AM122"/>
    <mergeCell ref="B121:F121"/>
    <mergeCell ref="G121:K121"/>
    <mergeCell ref="L121:Q121"/>
    <mergeCell ref="R121:W121"/>
    <mergeCell ref="X121:AC121"/>
    <mergeCell ref="AD121:AG121"/>
    <mergeCell ref="AH121:AI121"/>
    <mergeCell ref="AJ121:AM121"/>
    <mergeCell ref="AN121:AQ121"/>
    <mergeCell ref="B114:AZ114"/>
    <mergeCell ref="B118:F120"/>
    <mergeCell ref="G118:AC118"/>
    <mergeCell ref="AD118:AG120"/>
    <mergeCell ref="AH118:AI120"/>
    <mergeCell ref="AJ118:AZ118"/>
    <mergeCell ref="G119:K120"/>
    <mergeCell ref="U112:X112"/>
    <mergeCell ref="Y112:AB112"/>
    <mergeCell ref="AC112:AF112"/>
    <mergeCell ref="AG112:AJ112"/>
    <mergeCell ref="AK112:AN112"/>
    <mergeCell ref="AO112:AR112"/>
    <mergeCell ref="AV119:AZ120"/>
    <mergeCell ref="L119:Q120"/>
    <mergeCell ref="R119:W120"/>
    <mergeCell ref="X119:AC120"/>
    <mergeCell ref="AJ119:AM120"/>
    <mergeCell ref="AN119:AQ120"/>
    <mergeCell ref="AR119:AU120"/>
    <mergeCell ref="B116:BA116"/>
    <mergeCell ref="AG111:AJ111"/>
    <mergeCell ref="AK111:AN111"/>
    <mergeCell ref="AO111:AR111"/>
    <mergeCell ref="AS111:AV111"/>
    <mergeCell ref="AW111:AZ111"/>
    <mergeCell ref="B112:D112"/>
    <mergeCell ref="E112:H112"/>
    <mergeCell ref="I112:L112"/>
    <mergeCell ref="M112:P112"/>
    <mergeCell ref="Q112:T112"/>
    <mergeCell ref="AS112:AV112"/>
    <mergeCell ref="AW112:AZ112"/>
    <mergeCell ref="B111:D111"/>
    <mergeCell ref="E111:H111"/>
    <mergeCell ref="I111:L111"/>
    <mergeCell ref="M111:P111"/>
    <mergeCell ref="Q111:T111"/>
    <mergeCell ref="U111:X111"/>
    <mergeCell ref="Y111:AB111"/>
    <mergeCell ref="AC111:AF111"/>
    <mergeCell ref="U110:X110"/>
    <mergeCell ref="Y110:AB110"/>
    <mergeCell ref="AC110:AF110"/>
    <mergeCell ref="AG109:AJ109"/>
    <mergeCell ref="AK109:AN109"/>
    <mergeCell ref="AO109:AR109"/>
    <mergeCell ref="AS109:AV109"/>
    <mergeCell ref="AW109:AZ109"/>
    <mergeCell ref="B110:D110"/>
    <mergeCell ref="E110:H110"/>
    <mergeCell ref="I110:L110"/>
    <mergeCell ref="M110:P110"/>
    <mergeCell ref="Q110:T110"/>
    <mergeCell ref="AS110:AV110"/>
    <mergeCell ref="AW110:AZ110"/>
    <mergeCell ref="AG110:AJ110"/>
    <mergeCell ref="AK110:AN110"/>
    <mergeCell ref="AO110:AR110"/>
    <mergeCell ref="B109:D109"/>
    <mergeCell ref="E109:H109"/>
    <mergeCell ref="I109:L109"/>
    <mergeCell ref="M109:P109"/>
    <mergeCell ref="Q109:T109"/>
    <mergeCell ref="U109:X109"/>
    <mergeCell ref="Y109:AB109"/>
    <mergeCell ref="AC109:AF109"/>
    <mergeCell ref="U108:X108"/>
    <mergeCell ref="Y108:AB108"/>
    <mergeCell ref="AC108:AF108"/>
    <mergeCell ref="AS107:AV107"/>
    <mergeCell ref="AW107:AZ107"/>
    <mergeCell ref="B108:D108"/>
    <mergeCell ref="E108:H108"/>
    <mergeCell ref="I108:L108"/>
    <mergeCell ref="M108:P108"/>
    <mergeCell ref="Q108:T108"/>
    <mergeCell ref="AS108:AV108"/>
    <mergeCell ref="AW108:AZ108"/>
    <mergeCell ref="AG108:AJ108"/>
    <mergeCell ref="AK108:AN108"/>
    <mergeCell ref="AO108:AR108"/>
    <mergeCell ref="B106:D106"/>
    <mergeCell ref="E106:H106"/>
    <mergeCell ref="I106:L106"/>
    <mergeCell ref="M106:P106"/>
    <mergeCell ref="Q106:T106"/>
    <mergeCell ref="AS106:AV106"/>
    <mergeCell ref="AW106:AZ106"/>
    <mergeCell ref="B107:D107"/>
    <mergeCell ref="E107:H107"/>
    <mergeCell ref="I107:L107"/>
    <mergeCell ref="M107:P107"/>
    <mergeCell ref="Q107:T107"/>
    <mergeCell ref="U107:X107"/>
    <mergeCell ref="Y107:AB107"/>
    <mergeCell ref="AC107:AF107"/>
    <mergeCell ref="U106:X106"/>
    <mergeCell ref="Y106:AB106"/>
    <mergeCell ref="AC106:AF106"/>
    <mergeCell ref="AG106:AJ106"/>
    <mergeCell ref="AK106:AN106"/>
    <mergeCell ref="AO106:AR106"/>
    <mergeCell ref="AG107:AJ107"/>
    <mergeCell ref="AK107:AN107"/>
    <mergeCell ref="AO107:AR107"/>
    <mergeCell ref="B105:D105"/>
    <mergeCell ref="E105:H105"/>
    <mergeCell ref="I105:L105"/>
    <mergeCell ref="M105:P105"/>
    <mergeCell ref="Q105:T105"/>
    <mergeCell ref="U105:X105"/>
    <mergeCell ref="Y105:AB105"/>
    <mergeCell ref="AC105:AF105"/>
    <mergeCell ref="U104:X104"/>
    <mergeCell ref="Y104:AB104"/>
    <mergeCell ref="AC104:AF104"/>
    <mergeCell ref="B101:D104"/>
    <mergeCell ref="E101:AZ101"/>
    <mergeCell ref="E102:AZ102"/>
    <mergeCell ref="E103:T103"/>
    <mergeCell ref="U103:AJ103"/>
    <mergeCell ref="AK103:AZ103"/>
    <mergeCell ref="E104:H104"/>
    <mergeCell ref="I104:L104"/>
    <mergeCell ref="AG105:AJ105"/>
    <mergeCell ref="AK105:AN105"/>
    <mergeCell ref="AO105:AR105"/>
    <mergeCell ref="AS105:AV105"/>
    <mergeCell ref="AW105:AZ105"/>
    <mergeCell ref="M104:P104"/>
    <mergeCell ref="Q104:T104"/>
    <mergeCell ref="AI99:AK99"/>
    <mergeCell ref="AL99:AN99"/>
    <mergeCell ref="AO99:AQ99"/>
    <mergeCell ref="AR99:AT99"/>
    <mergeCell ref="AU99:AW99"/>
    <mergeCell ref="AX99:AZ99"/>
    <mergeCell ref="Q99:S99"/>
    <mergeCell ref="T99:V99"/>
    <mergeCell ref="W99:Y99"/>
    <mergeCell ref="Z99:AB99"/>
    <mergeCell ref="AC99:AE99"/>
    <mergeCell ref="AF99:AH99"/>
    <mergeCell ref="AS104:AV104"/>
    <mergeCell ref="AW104:AZ104"/>
    <mergeCell ref="AG104:AJ104"/>
    <mergeCell ref="AK104:AN104"/>
    <mergeCell ref="AO104:AR104"/>
    <mergeCell ref="W97:Y97"/>
    <mergeCell ref="Z97:AB97"/>
    <mergeCell ref="AC97:AE97"/>
    <mergeCell ref="AF97:AH97"/>
    <mergeCell ref="AL98:AN98"/>
    <mergeCell ref="AO98:AQ98"/>
    <mergeCell ref="AR98:AT98"/>
    <mergeCell ref="AU98:AW98"/>
    <mergeCell ref="AX98:AZ98"/>
    <mergeCell ref="B99:D99"/>
    <mergeCell ref="E99:G99"/>
    <mergeCell ref="H99:J99"/>
    <mergeCell ref="K99:M99"/>
    <mergeCell ref="N99:P99"/>
    <mergeCell ref="T98:V98"/>
    <mergeCell ref="W98:Y98"/>
    <mergeCell ref="Z98:AB98"/>
    <mergeCell ref="AC98:AE98"/>
    <mergeCell ref="AF98:AH98"/>
    <mergeCell ref="AI98:AK98"/>
    <mergeCell ref="B98:D98"/>
    <mergeCell ref="E98:G98"/>
    <mergeCell ref="H98:J98"/>
    <mergeCell ref="K98:M98"/>
    <mergeCell ref="N98:P98"/>
    <mergeCell ref="Q98:S98"/>
    <mergeCell ref="AC95:AE95"/>
    <mergeCell ref="AF95:AH95"/>
    <mergeCell ref="AL96:AN96"/>
    <mergeCell ref="AO96:AQ96"/>
    <mergeCell ref="AR96:AT96"/>
    <mergeCell ref="AU96:AW96"/>
    <mergeCell ref="AX96:AZ96"/>
    <mergeCell ref="B97:D97"/>
    <mergeCell ref="E97:G97"/>
    <mergeCell ref="H97:J97"/>
    <mergeCell ref="K97:M97"/>
    <mergeCell ref="N97:P97"/>
    <mergeCell ref="T96:V96"/>
    <mergeCell ref="W96:Y96"/>
    <mergeCell ref="Z96:AB96"/>
    <mergeCell ref="AC96:AE96"/>
    <mergeCell ref="AF96:AH96"/>
    <mergeCell ref="AI96:AK96"/>
    <mergeCell ref="B96:D96"/>
    <mergeCell ref="E96:G96"/>
    <mergeCell ref="H96:J96"/>
    <mergeCell ref="K96:M96"/>
    <mergeCell ref="N96:P96"/>
    <mergeCell ref="Q96:S96"/>
    <mergeCell ref="AI97:AK97"/>
    <mergeCell ref="AL97:AN97"/>
    <mergeCell ref="AO97:AQ97"/>
    <mergeCell ref="AR97:AT97"/>
    <mergeCell ref="AU97:AW97"/>
    <mergeCell ref="AX97:AZ97"/>
    <mergeCell ref="Q97:S97"/>
    <mergeCell ref="T97:V97"/>
    <mergeCell ref="AL94:AN94"/>
    <mergeCell ref="AO94:AQ94"/>
    <mergeCell ref="AR94:AT94"/>
    <mergeCell ref="AU94:AW94"/>
    <mergeCell ref="AX94:AZ94"/>
    <mergeCell ref="AF94:AH94"/>
    <mergeCell ref="AI94:AK94"/>
    <mergeCell ref="B95:D95"/>
    <mergeCell ref="E95:G95"/>
    <mergeCell ref="H95:J95"/>
    <mergeCell ref="K95:M95"/>
    <mergeCell ref="N95:P95"/>
    <mergeCell ref="T94:V94"/>
    <mergeCell ref="W94:Y94"/>
    <mergeCell ref="Z94:AB94"/>
    <mergeCell ref="AC94:AE94"/>
    <mergeCell ref="B94:D94"/>
    <mergeCell ref="E94:G94"/>
    <mergeCell ref="H94:J94"/>
    <mergeCell ref="K94:M94"/>
    <mergeCell ref="N94:P94"/>
    <mergeCell ref="Q94:S94"/>
    <mergeCell ref="AI95:AK95"/>
    <mergeCell ref="AL95:AN95"/>
    <mergeCell ref="AO95:AQ95"/>
    <mergeCell ref="AR95:AT95"/>
    <mergeCell ref="AU95:AW95"/>
    <mergeCell ref="AX95:AZ95"/>
    <mergeCell ref="Q95:S95"/>
    <mergeCell ref="T95:V95"/>
    <mergeCell ref="W95:Y95"/>
    <mergeCell ref="Z95:AB95"/>
    <mergeCell ref="B93:D93"/>
    <mergeCell ref="E93:G93"/>
    <mergeCell ref="H93:J93"/>
    <mergeCell ref="K93:M93"/>
    <mergeCell ref="N93:P93"/>
    <mergeCell ref="T92:V92"/>
    <mergeCell ref="W92:Y92"/>
    <mergeCell ref="Z92:AB92"/>
    <mergeCell ref="AC92:AE92"/>
    <mergeCell ref="AF92:AH92"/>
    <mergeCell ref="AI92:AK92"/>
    <mergeCell ref="AI93:AK93"/>
    <mergeCell ref="AL93:AN93"/>
    <mergeCell ref="AO93:AQ93"/>
    <mergeCell ref="AR93:AT93"/>
    <mergeCell ref="AU93:AW93"/>
    <mergeCell ref="AX93:AZ93"/>
    <mergeCell ref="Q93:S93"/>
    <mergeCell ref="T93:V93"/>
    <mergeCell ref="W93:Y93"/>
    <mergeCell ref="Z93:AB93"/>
    <mergeCell ref="AC93:AE93"/>
    <mergeCell ref="AF93:AH93"/>
    <mergeCell ref="B92:D92"/>
    <mergeCell ref="E92:G92"/>
    <mergeCell ref="H92:J92"/>
    <mergeCell ref="K92:M92"/>
    <mergeCell ref="N92:P92"/>
    <mergeCell ref="Q92:S92"/>
    <mergeCell ref="AL92:AN92"/>
    <mergeCell ref="AO92:AQ92"/>
    <mergeCell ref="AR92:AT92"/>
    <mergeCell ref="W91:Y91"/>
    <mergeCell ref="Z91:AB91"/>
    <mergeCell ref="AC91:AE91"/>
    <mergeCell ref="E91:G91"/>
    <mergeCell ref="H91:J91"/>
    <mergeCell ref="K91:M91"/>
    <mergeCell ref="N91:P91"/>
    <mergeCell ref="Q91:S91"/>
    <mergeCell ref="T91:V91"/>
    <mergeCell ref="B87:D91"/>
    <mergeCell ref="E87:AZ87"/>
    <mergeCell ref="E88:P88"/>
    <mergeCell ref="Q88:AZ89"/>
    <mergeCell ref="E89:P89"/>
    <mergeCell ref="E90:P90"/>
    <mergeCell ref="Q90:AB90"/>
    <mergeCell ref="AC90:AN90"/>
    <mergeCell ref="AO90:AZ90"/>
    <mergeCell ref="AU92:AW92"/>
    <mergeCell ref="AX92:AZ92"/>
    <mergeCell ref="AO91:AQ91"/>
    <mergeCell ref="AR91:AT91"/>
    <mergeCell ref="AU91:AW91"/>
    <mergeCell ref="AX91:AZ91"/>
    <mergeCell ref="AF91:AH91"/>
    <mergeCell ref="AI91:AK91"/>
    <mergeCell ref="AL91:AN91"/>
    <mergeCell ref="AU84:AV84"/>
    <mergeCell ref="AW84:AX84"/>
    <mergeCell ref="AY84:AZ84"/>
    <mergeCell ref="AM84:AN84"/>
    <mergeCell ref="AO84:AP84"/>
    <mergeCell ref="AQ84:AR84"/>
    <mergeCell ref="AY85:AZ85"/>
    <mergeCell ref="AM85:AN85"/>
    <mergeCell ref="AO85:AP85"/>
    <mergeCell ref="AQ85:AR85"/>
    <mergeCell ref="AS85:AT85"/>
    <mergeCell ref="AU85:AV85"/>
    <mergeCell ref="AW85:AX85"/>
    <mergeCell ref="AE85:AF85"/>
    <mergeCell ref="AG85:AH85"/>
    <mergeCell ref="AI85:AJ85"/>
    <mergeCell ref="AK85:AL85"/>
    <mergeCell ref="AE84:AF84"/>
    <mergeCell ref="S85:T85"/>
    <mergeCell ref="U85:V85"/>
    <mergeCell ref="W85:X85"/>
    <mergeCell ref="Y85:Z85"/>
    <mergeCell ref="AS84:AT84"/>
    <mergeCell ref="Y83:Z83"/>
    <mergeCell ref="B85:D85"/>
    <mergeCell ref="E85:F85"/>
    <mergeCell ref="G85:H85"/>
    <mergeCell ref="I85:J85"/>
    <mergeCell ref="K85:L85"/>
    <mergeCell ref="M85:N85"/>
    <mergeCell ref="AG84:AH84"/>
    <mergeCell ref="AI84:AJ84"/>
    <mergeCell ref="AK84:AL84"/>
    <mergeCell ref="U84:V84"/>
    <mergeCell ref="W84:X84"/>
    <mergeCell ref="Y84:Z84"/>
    <mergeCell ref="AA84:AB84"/>
    <mergeCell ref="AA85:AB85"/>
    <mergeCell ref="AC85:AD85"/>
    <mergeCell ref="O85:P85"/>
    <mergeCell ref="Q85:R85"/>
    <mergeCell ref="O83:P83"/>
    <mergeCell ref="Q83:R83"/>
    <mergeCell ref="S83:T83"/>
    <mergeCell ref="U83:V83"/>
    <mergeCell ref="W83:X83"/>
    <mergeCell ref="AE83:AF83"/>
    <mergeCell ref="AG83:AH83"/>
    <mergeCell ref="AI83:AJ83"/>
    <mergeCell ref="AC84:AD84"/>
    <mergeCell ref="AY82:AZ82"/>
    <mergeCell ref="E83:F83"/>
    <mergeCell ref="G83:H83"/>
    <mergeCell ref="I83:J83"/>
    <mergeCell ref="K83:L83"/>
    <mergeCell ref="M83:N83"/>
    <mergeCell ref="AG82:AH82"/>
    <mergeCell ref="AI82:AJ82"/>
    <mergeCell ref="AK82:AL82"/>
    <mergeCell ref="AM82:AN82"/>
    <mergeCell ref="AO82:AP82"/>
    <mergeCell ref="AQ82:AR82"/>
    <mergeCell ref="U82:V82"/>
    <mergeCell ref="W82:X82"/>
    <mergeCell ref="Y82:Z82"/>
    <mergeCell ref="AA82:AB82"/>
    <mergeCell ref="AC82:AD82"/>
    <mergeCell ref="AS82:AT82"/>
    <mergeCell ref="AU82:AV82"/>
    <mergeCell ref="AW82:AX82"/>
    <mergeCell ref="AY83:AZ83"/>
    <mergeCell ref="B84:D84"/>
    <mergeCell ref="E84:F84"/>
    <mergeCell ref="G84:H84"/>
    <mergeCell ref="I84:J84"/>
    <mergeCell ref="K84:L84"/>
    <mergeCell ref="M84:N84"/>
    <mergeCell ref="O84:P84"/>
    <mergeCell ref="Q84:R84"/>
    <mergeCell ref="S84:T84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B83:D83"/>
    <mergeCell ref="AK83:AL83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AM81:AN81"/>
    <mergeCell ref="AO81:AP81"/>
    <mergeCell ref="AQ81:AR81"/>
    <mergeCell ref="AS81:AT81"/>
    <mergeCell ref="AU81:AV81"/>
    <mergeCell ref="AA79:AB79"/>
    <mergeCell ref="AC79:AD79"/>
    <mergeCell ref="AE82:AF82"/>
    <mergeCell ref="AE79:AF79"/>
    <mergeCell ref="AG79:AH79"/>
    <mergeCell ref="AI79:AJ79"/>
    <mergeCell ref="AK79:AL79"/>
    <mergeCell ref="S81:T81"/>
    <mergeCell ref="U81:V81"/>
    <mergeCell ref="W81:X81"/>
    <mergeCell ref="Y81:Z81"/>
    <mergeCell ref="AS80:AT80"/>
    <mergeCell ref="AU80:AV80"/>
    <mergeCell ref="AA81:AB81"/>
    <mergeCell ref="AC81:AD81"/>
    <mergeCell ref="M79:N79"/>
    <mergeCell ref="B81:D81"/>
    <mergeCell ref="E81:F81"/>
    <mergeCell ref="G81:H81"/>
    <mergeCell ref="I81:J81"/>
    <mergeCell ref="K81:L81"/>
    <mergeCell ref="M81:N81"/>
    <mergeCell ref="AG80:AH80"/>
    <mergeCell ref="AI80:AJ80"/>
    <mergeCell ref="AK80:AL80"/>
    <mergeCell ref="AM80:AN80"/>
    <mergeCell ref="AO80:AP80"/>
    <mergeCell ref="AQ80:AR80"/>
    <mergeCell ref="U80:V80"/>
    <mergeCell ref="W80:X80"/>
    <mergeCell ref="Y80:Z80"/>
    <mergeCell ref="AA80:AB80"/>
    <mergeCell ref="AY81:AZ81"/>
    <mergeCell ref="AW81:AX81"/>
    <mergeCell ref="AE81:AF81"/>
    <mergeCell ref="AG81:AH81"/>
    <mergeCell ref="AI81:AJ81"/>
    <mergeCell ref="AK81:AL81"/>
    <mergeCell ref="O81:P81"/>
    <mergeCell ref="Q81:R81"/>
    <mergeCell ref="AC80:AD80"/>
    <mergeCell ref="AE80:AF80"/>
    <mergeCell ref="B80:D80"/>
    <mergeCell ref="E80:F80"/>
    <mergeCell ref="G80:H80"/>
    <mergeCell ref="I80:J80"/>
    <mergeCell ref="K80:L80"/>
    <mergeCell ref="M80:N80"/>
    <mergeCell ref="O80:P80"/>
    <mergeCell ref="Q80:R80"/>
    <mergeCell ref="S80:T80"/>
    <mergeCell ref="AM79:AN79"/>
    <mergeCell ref="AO79:AP79"/>
    <mergeCell ref="AQ79:AR79"/>
    <mergeCell ref="AS79:AT79"/>
    <mergeCell ref="AU79:AV79"/>
    <mergeCell ref="AW79:AX79"/>
    <mergeCell ref="AW80:AX80"/>
    <mergeCell ref="AY80:AZ80"/>
    <mergeCell ref="O79:P79"/>
    <mergeCell ref="Q79:R79"/>
    <mergeCell ref="U79:V79"/>
    <mergeCell ref="W79:X79"/>
    <mergeCell ref="Y79:Z79"/>
    <mergeCell ref="B79:D79"/>
    <mergeCell ref="E79:F79"/>
    <mergeCell ref="G79:H79"/>
    <mergeCell ref="I79:J79"/>
    <mergeCell ref="K79:L79"/>
    <mergeCell ref="S79:T79"/>
    <mergeCell ref="AK77:AL77"/>
    <mergeCell ref="W77:X77"/>
    <mergeCell ref="Y77:Z77"/>
    <mergeCell ref="AA77:AB77"/>
    <mergeCell ref="AC77:AD77"/>
    <mergeCell ref="AE77:AF77"/>
    <mergeCell ref="AG77:AH77"/>
    <mergeCell ref="B73:D77"/>
    <mergeCell ref="E73:AZ73"/>
    <mergeCell ref="AY79:AZ79"/>
    <mergeCell ref="E74:AZ74"/>
    <mergeCell ref="E75:AB75"/>
    <mergeCell ref="AC75:AZ75"/>
    <mergeCell ref="Q78:R78"/>
    <mergeCell ref="S78:T78"/>
    <mergeCell ref="U78:V78"/>
    <mergeCell ref="W78:X78"/>
    <mergeCell ref="Y78:Z78"/>
    <mergeCell ref="AA78:AB78"/>
    <mergeCell ref="AU77:AV77"/>
    <mergeCell ref="AW77:AX77"/>
    <mergeCell ref="AY77:AZ77"/>
    <mergeCell ref="AM77:AN77"/>
    <mergeCell ref="AO77:AP77"/>
    <mergeCell ref="AQ77:AR77"/>
    <mergeCell ref="AO78:AP78"/>
    <mergeCell ref="AQ78:AR78"/>
    <mergeCell ref="AS78:AT78"/>
    <mergeCell ref="AU78:AV78"/>
    <mergeCell ref="AW78:AX78"/>
    <mergeCell ref="AY78:AZ78"/>
    <mergeCell ref="AE78:AF78"/>
    <mergeCell ref="AG78:AH78"/>
    <mergeCell ref="AI78:AJ78"/>
    <mergeCell ref="AK78:AL78"/>
    <mergeCell ref="AM78:AN78"/>
    <mergeCell ref="AS76:AZ76"/>
    <mergeCell ref="AC76:AJ76"/>
    <mergeCell ref="AK76:AR76"/>
    <mergeCell ref="AS77:AT77"/>
    <mergeCell ref="E77:F77"/>
    <mergeCell ref="G77:H77"/>
    <mergeCell ref="I77:J77"/>
    <mergeCell ref="L36:O36"/>
    <mergeCell ref="L37:O37"/>
    <mergeCell ref="L39:O39"/>
    <mergeCell ref="L53:O53"/>
    <mergeCell ref="L54:O54"/>
    <mergeCell ref="P47:V47"/>
    <mergeCell ref="P48:V48"/>
    <mergeCell ref="P49:V49"/>
    <mergeCell ref="P50:V50"/>
    <mergeCell ref="B67:K67"/>
    <mergeCell ref="B69:K69"/>
    <mergeCell ref="L67:O67"/>
    <mergeCell ref="L69:O69"/>
    <mergeCell ref="P67:V67"/>
    <mergeCell ref="P69:V69"/>
    <mergeCell ref="W67:Y67"/>
    <mergeCell ref="Z67:AF67"/>
    <mergeCell ref="B68:AF68"/>
    <mergeCell ref="W65:Y65"/>
    <mergeCell ref="AI77:AJ77"/>
    <mergeCell ref="P36:V36"/>
    <mergeCell ref="P37:V37"/>
    <mergeCell ref="P39:V39"/>
    <mergeCell ref="P41:V41"/>
    <mergeCell ref="P43:V43"/>
    <mergeCell ref="P65:V65"/>
    <mergeCell ref="L65:O65"/>
    <mergeCell ref="B65:K65"/>
    <mergeCell ref="U76:AB76"/>
    <mergeCell ref="B78:D78"/>
    <mergeCell ref="E78:F78"/>
    <mergeCell ref="G78:H78"/>
    <mergeCell ref="I78:J78"/>
    <mergeCell ref="K78:L78"/>
    <mergeCell ref="M78:N78"/>
    <mergeCell ref="O78:P78"/>
    <mergeCell ref="B36:K36"/>
    <mergeCell ref="B37:K37"/>
    <mergeCell ref="B39:K39"/>
    <mergeCell ref="B41:K41"/>
    <mergeCell ref="B43:K43"/>
    <mergeCell ref="B44:K44"/>
    <mergeCell ref="B45:K45"/>
    <mergeCell ref="B47:K47"/>
    <mergeCell ref="B48:K48"/>
    <mergeCell ref="B49:K49"/>
    <mergeCell ref="B70:AF70"/>
    <mergeCell ref="W69:Y69"/>
    <mergeCell ref="Z69:AF69"/>
    <mergeCell ref="Z65:AF65"/>
    <mergeCell ref="B66:AF66"/>
    <mergeCell ref="AC78:AD78"/>
    <mergeCell ref="Z49:AF49"/>
    <mergeCell ref="AV33:AZ33"/>
    <mergeCell ref="AG35:AI35"/>
    <mergeCell ref="AJ35:AM35"/>
    <mergeCell ref="AN35:AQ35"/>
    <mergeCell ref="AR35:AU35"/>
    <mergeCell ref="AV35:AZ35"/>
    <mergeCell ref="AG34:AI34"/>
    <mergeCell ref="AJ34:AM34"/>
    <mergeCell ref="AN34:AQ34"/>
    <mergeCell ref="AR34:AU34"/>
    <mergeCell ref="AV34:AZ34"/>
    <mergeCell ref="B33:K33"/>
    <mergeCell ref="L33:O33"/>
    <mergeCell ref="P33:V33"/>
    <mergeCell ref="W33:Y33"/>
    <mergeCell ref="Z33:AF33"/>
    <mergeCell ref="AG33:AI33"/>
    <mergeCell ref="W34:Y34"/>
    <mergeCell ref="Z34:AF34"/>
    <mergeCell ref="L34:O34"/>
    <mergeCell ref="B34:K34"/>
    <mergeCell ref="B35:AF35"/>
    <mergeCell ref="P34:V34"/>
    <mergeCell ref="AO17:AT17"/>
    <mergeCell ref="AU17:AZ17"/>
    <mergeCell ref="B23:Y23"/>
    <mergeCell ref="Z23:AB23"/>
    <mergeCell ref="AC23:AH23"/>
    <mergeCell ref="AI23:AN23"/>
    <mergeCell ref="AO23:AT23"/>
    <mergeCell ref="AU23:AZ23"/>
    <mergeCell ref="B25:AZ25"/>
    <mergeCell ref="C26:AZ26"/>
    <mergeCell ref="B27:BJ27"/>
    <mergeCell ref="B28:AZ28"/>
    <mergeCell ref="B30:K32"/>
    <mergeCell ref="L30:V30"/>
    <mergeCell ref="W30:Y32"/>
    <mergeCell ref="Z30:AF32"/>
    <mergeCell ref="AG30:AI32"/>
    <mergeCell ref="AJ30:AZ30"/>
    <mergeCell ref="L31:O32"/>
    <mergeCell ref="P31:V32"/>
    <mergeCell ref="AJ31:AM32"/>
    <mergeCell ref="AN31:AQ32"/>
    <mergeCell ref="AR31:AU32"/>
    <mergeCell ref="AV31:AZ32"/>
    <mergeCell ref="B22:Y22"/>
    <mergeCell ref="Z22:AB22"/>
    <mergeCell ref="AC22:AH22"/>
    <mergeCell ref="AI22:AN22"/>
    <mergeCell ref="AO22:AT22"/>
    <mergeCell ref="AU22:AZ22"/>
    <mergeCell ref="B19:Y19"/>
    <mergeCell ref="Z19:AB19"/>
    <mergeCell ref="Z21:AB21"/>
    <mergeCell ref="AC21:AH21"/>
    <mergeCell ref="AI21:AN21"/>
    <mergeCell ref="AO21:AT21"/>
    <mergeCell ref="AU21:AZ21"/>
    <mergeCell ref="B20:Y20"/>
    <mergeCell ref="Z20:AB20"/>
    <mergeCell ref="AC20:AH20"/>
    <mergeCell ref="AI20:AN20"/>
    <mergeCell ref="AO20:AT20"/>
    <mergeCell ref="AU20:AZ20"/>
    <mergeCell ref="B18:Y18"/>
    <mergeCell ref="Z18:AB18"/>
    <mergeCell ref="AC18:AH18"/>
    <mergeCell ref="AI18:AN18"/>
    <mergeCell ref="AO18:AT18"/>
    <mergeCell ref="AU18:AZ18"/>
    <mergeCell ref="AC19:AH19"/>
    <mergeCell ref="AI19:AN19"/>
    <mergeCell ref="AO19:AT19"/>
    <mergeCell ref="B150:H152"/>
    <mergeCell ref="A2:AZ2"/>
    <mergeCell ref="A4:K4"/>
    <mergeCell ref="L4:AZ4"/>
    <mergeCell ref="L5:AZ5"/>
    <mergeCell ref="L6:AZ6"/>
    <mergeCell ref="B16:Y16"/>
    <mergeCell ref="Z16:AB16"/>
    <mergeCell ref="AC16:AH16"/>
    <mergeCell ref="AI16:AN16"/>
    <mergeCell ref="AO16:AT16"/>
    <mergeCell ref="AU16:AZ16"/>
    <mergeCell ref="B11:AS11"/>
    <mergeCell ref="B13:Y15"/>
    <mergeCell ref="Z13:AB15"/>
    <mergeCell ref="AC13:AZ13"/>
    <mergeCell ref="AC14:AH15"/>
    <mergeCell ref="AI14:AN15"/>
    <mergeCell ref="AO14:AT15"/>
    <mergeCell ref="AU14:AZ15"/>
    <mergeCell ref="A8:O8"/>
    <mergeCell ref="P8:AZ8"/>
    <mergeCell ref="P9:AZ9"/>
    <mergeCell ref="B17:Y17"/>
    <mergeCell ref="Z17:AB17"/>
    <mergeCell ref="AC17:AH17"/>
    <mergeCell ref="AI17:AN17"/>
    <mergeCell ref="T152:V152"/>
    <mergeCell ref="W152:Y152"/>
    <mergeCell ref="AU150:AW150"/>
    <mergeCell ref="AU19:AZ19"/>
    <mergeCell ref="B21:Y21"/>
    <mergeCell ref="R272:T273"/>
    <mergeCell ref="U272:W273"/>
    <mergeCell ref="X272:Z273"/>
    <mergeCell ref="AA272:AC273"/>
    <mergeCell ref="AD272:AF273"/>
    <mergeCell ref="AM274:AO274"/>
    <mergeCell ref="AP274:AR274"/>
    <mergeCell ref="AS274:AU274"/>
    <mergeCell ref="AV274:AX274"/>
    <mergeCell ref="AY274:BA274"/>
    <mergeCell ref="B272:N273"/>
    <mergeCell ref="U276:W276"/>
    <mergeCell ref="X276:Z276"/>
    <mergeCell ref="AA276:AC276"/>
    <mergeCell ref="AD276:AF276"/>
    <mergeCell ref="AG275:AI275"/>
    <mergeCell ref="AJ275:AL275"/>
    <mergeCell ref="AM275:AO275"/>
    <mergeCell ref="AP275:AR275"/>
    <mergeCell ref="AS275:AU275"/>
    <mergeCell ref="AV275:AX275"/>
    <mergeCell ref="AY275:BA275"/>
    <mergeCell ref="O275:Q275"/>
    <mergeCell ref="R275:T275"/>
    <mergeCell ref="U275:W275"/>
    <mergeCell ref="X275:Z275"/>
    <mergeCell ref="AA275:AC275"/>
    <mergeCell ref="AD275:AF275"/>
    <mergeCell ref="AG276:AI276"/>
    <mergeCell ref="AJ276:AL276"/>
    <mergeCell ref="AM276:AO276"/>
    <mergeCell ref="AP276:AR276"/>
    <mergeCell ref="AS276:AU276"/>
    <mergeCell ref="B275:N275"/>
    <mergeCell ref="B276:N276"/>
    <mergeCell ref="O276:Q276"/>
    <mergeCell ref="AX150:AZ150"/>
    <mergeCell ref="I151:J151"/>
    <mergeCell ref="K151:L151"/>
    <mergeCell ref="M151:N151"/>
    <mergeCell ref="O151:P151"/>
    <mergeCell ref="Q151:S151"/>
    <mergeCell ref="T151:V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I150:J150"/>
    <mergeCell ref="AF150:AH150"/>
    <mergeCell ref="AI150:AK150"/>
    <mergeCell ref="AL150:AN150"/>
    <mergeCell ref="Q150:S150"/>
    <mergeCell ref="T150:V150"/>
    <mergeCell ref="W150:Y150"/>
    <mergeCell ref="Z150:AB150"/>
    <mergeCell ref="AC150:AE150"/>
    <mergeCell ref="AO150:AQ150"/>
    <mergeCell ref="AR150:AT150"/>
    <mergeCell ref="Z152:AB152"/>
    <mergeCell ref="AC152:AE152"/>
    <mergeCell ref="AF152:AH152"/>
    <mergeCell ref="AI152:AK152"/>
    <mergeCell ref="AL152:AN152"/>
    <mergeCell ref="O152:P152"/>
    <mergeCell ref="B263:AZ263"/>
    <mergeCell ref="AP264:AR265"/>
    <mergeCell ref="AS264:AU265"/>
    <mergeCell ref="AV264:AX265"/>
    <mergeCell ref="AX153:AZ154"/>
    <mergeCell ref="Q155:S155"/>
    <mergeCell ref="T155:V155"/>
    <mergeCell ref="W155:Y155"/>
    <mergeCell ref="Z155:AB155"/>
    <mergeCell ref="AC155:AE155"/>
    <mergeCell ref="AC251:AE251"/>
    <mergeCell ref="AY264:BA265"/>
    <mergeCell ref="B251:N251"/>
    <mergeCell ref="O251:P251"/>
    <mergeCell ref="Q251:S251"/>
    <mergeCell ref="T251:V251"/>
    <mergeCell ref="W251:Y251"/>
    <mergeCell ref="Z251:AB251"/>
    <mergeCell ref="B257:AZ257"/>
    <mergeCell ref="B258:AZ258"/>
    <mergeCell ref="B156:H158"/>
    <mergeCell ref="I156:J157"/>
    <mergeCell ref="B259:AZ259"/>
    <mergeCell ref="B260:AZ260"/>
    <mergeCell ref="B261:AZ261"/>
    <mergeCell ref="B262:AZ262"/>
    <mergeCell ref="AU251:AW251"/>
    <mergeCell ref="AX251:AZ251"/>
    <mergeCell ref="B253:AZ253"/>
    <mergeCell ref="B254:AZ254"/>
    <mergeCell ref="B255:AZ255"/>
    <mergeCell ref="B256:AZ256"/>
    <mergeCell ref="AO152:AQ152"/>
    <mergeCell ref="AR152:AT152"/>
    <mergeCell ref="AU152:AW152"/>
    <mergeCell ref="AX152:AZ152"/>
    <mergeCell ref="AF251:AH251"/>
    <mergeCell ref="AI251:AK251"/>
    <mergeCell ref="AL251:AN251"/>
    <mergeCell ref="AO251:AQ251"/>
    <mergeCell ref="AR251:AT251"/>
    <mergeCell ref="B71:AF71"/>
    <mergeCell ref="AG71:AI71"/>
    <mergeCell ref="AJ71:AM71"/>
    <mergeCell ref="AN71:AQ71"/>
    <mergeCell ref="AR71:AU71"/>
    <mergeCell ref="AV71:AZ71"/>
    <mergeCell ref="K77:L77"/>
    <mergeCell ref="M77:N77"/>
    <mergeCell ref="O77:P77"/>
    <mergeCell ref="Q77:R77"/>
    <mergeCell ref="S77:T77"/>
    <mergeCell ref="U77:V77"/>
    <mergeCell ref="E76:L76"/>
    <mergeCell ref="M76:T76"/>
    <mergeCell ref="K150:L150"/>
    <mergeCell ref="M150:N150"/>
    <mergeCell ref="O150:P150"/>
    <mergeCell ref="Q152:S152"/>
    <mergeCell ref="AJ36:AM36"/>
    <mergeCell ref="AJ37:AM37"/>
    <mergeCell ref="AJ38:AM38"/>
    <mergeCell ref="AJ39:AM39"/>
    <mergeCell ref="AJ40:AM40"/>
    <mergeCell ref="AJ41:AM41"/>
    <mergeCell ref="AJ43:AM43"/>
    <mergeCell ref="AJ44:AM44"/>
    <mergeCell ref="AJ45:AM45"/>
    <mergeCell ref="AJ46:AM46"/>
    <mergeCell ref="AJ47:AM47"/>
    <mergeCell ref="AJ48:AM48"/>
    <mergeCell ref="AJ49:AM49"/>
    <mergeCell ref="AJ50:AM50"/>
    <mergeCell ref="AJ51:AM51"/>
    <mergeCell ref="AJ52:AM52"/>
    <mergeCell ref="AG62:AI62"/>
    <mergeCell ref="AG63:AI63"/>
    <mergeCell ref="AG64:AI64"/>
    <mergeCell ref="AG65:AI65"/>
    <mergeCell ref="AG66:AI66"/>
    <mergeCell ref="B38:AF38"/>
    <mergeCell ref="B40:AF40"/>
    <mergeCell ref="B46:AF46"/>
    <mergeCell ref="B56:AF56"/>
    <mergeCell ref="Z36:AF36"/>
    <mergeCell ref="Z37:AF37"/>
    <mergeCell ref="B59:K59"/>
    <mergeCell ref="B61:K61"/>
    <mergeCell ref="L55:O55"/>
    <mergeCell ref="AG42:AI42"/>
    <mergeCell ref="AC24:AH24"/>
    <mergeCell ref="AI24:AN24"/>
    <mergeCell ref="AJ33:AM33"/>
    <mergeCell ref="AN33:AQ33"/>
    <mergeCell ref="AG52:AI52"/>
    <mergeCell ref="AO24:AT24"/>
    <mergeCell ref="AR33:AU33"/>
    <mergeCell ref="AG68:AI68"/>
    <mergeCell ref="AG69:AI69"/>
    <mergeCell ref="AG70:AI70"/>
    <mergeCell ref="AG67:AI67"/>
    <mergeCell ref="AG36:AI36"/>
    <mergeCell ref="AG37:AI37"/>
    <mergeCell ref="AG38:AI38"/>
    <mergeCell ref="AG39:AI39"/>
    <mergeCell ref="AG40:AI40"/>
    <mergeCell ref="AG41:AI41"/>
    <mergeCell ref="AG43:AI43"/>
    <mergeCell ref="AG44:AI44"/>
    <mergeCell ref="AG45:AI45"/>
    <mergeCell ref="AG46:AI46"/>
    <mergeCell ref="AG47:AI47"/>
    <mergeCell ref="AG48:AI48"/>
    <mergeCell ref="AG49:AI49"/>
    <mergeCell ref="AG50:AI50"/>
    <mergeCell ref="AG53:AI53"/>
    <mergeCell ref="AG54:AI54"/>
    <mergeCell ref="AG55:AI55"/>
    <mergeCell ref="AG59:AI59"/>
    <mergeCell ref="AG60:AI60"/>
    <mergeCell ref="AG61:AI61"/>
    <mergeCell ref="AG56:AI56"/>
    <mergeCell ref="AR42:AU42"/>
    <mergeCell ref="AJ42:AM42"/>
    <mergeCell ref="AN42:AQ42"/>
    <mergeCell ref="AR67:AU67"/>
    <mergeCell ref="AR68:AU68"/>
    <mergeCell ref="AR69:AU69"/>
    <mergeCell ref="AR70:AU70"/>
    <mergeCell ref="AN67:AQ67"/>
    <mergeCell ref="AN68:AQ68"/>
    <mergeCell ref="AN69:AQ69"/>
    <mergeCell ref="AN70:AQ70"/>
    <mergeCell ref="AR54:AU54"/>
    <mergeCell ref="AN54:AQ54"/>
    <mergeCell ref="AJ53:AM53"/>
    <mergeCell ref="AN66:AQ66"/>
    <mergeCell ref="AJ60:AM60"/>
    <mergeCell ref="AJ61:AM61"/>
    <mergeCell ref="AJ62:AM62"/>
    <mergeCell ref="AJ63:AM63"/>
    <mergeCell ref="AJ64:AM64"/>
    <mergeCell ref="AJ65:AM65"/>
    <mergeCell ref="AJ66:AM66"/>
    <mergeCell ref="AJ67:AM67"/>
    <mergeCell ref="AJ68:AM68"/>
    <mergeCell ref="AJ69:AM69"/>
    <mergeCell ref="AJ70:AM70"/>
    <mergeCell ref="AR66:AU66"/>
    <mergeCell ref="AR51:AU51"/>
    <mergeCell ref="AR52:AU52"/>
    <mergeCell ref="AR63:AU63"/>
    <mergeCell ref="AR64:AU64"/>
    <mergeCell ref="AR65:AU65"/>
    <mergeCell ref="AN49:AQ49"/>
    <mergeCell ref="AR61:AU61"/>
    <mergeCell ref="AR62:AU62"/>
    <mergeCell ref="AR53:AU53"/>
    <mergeCell ref="AN53:AQ53"/>
    <mergeCell ref="AN55:AQ55"/>
    <mergeCell ref="AN56:AQ56"/>
    <mergeCell ref="AN59:AQ59"/>
    <mergeCell ref="AN60:AQ60"/>
    <mergeCell ref="AN61:AQ61"/>
    <mergeCell ref="AN62:AQ62"/>
    <mergeCell ref="AR44:AU44"/>
    <mergeCell ref="AR45:AU45"/>
    <mergeCell ref="AR46:AU46"/>
    <mergeCell ref="AR47:AU47"/>
    <mergeCell ref="AR48:AU48"/>
    <mergeCell ref="AR49:AU49"/>
    <mergeCell ref="AR50:AU50"/>
    <mergeCell ref="AN57:AQ57"/>
    <mergeCell ref="AR57:AU57"/>
    <mergeCell ref="AN58:AQ58"/>
    <mergeCell ref="AR58:AU58"/>
    <mergeCell ref="W36:Y36"/>
    <mergeCell ref="W37:Y37"/>
    <mergeCell ref="W39:Y39"/>
    <mergeCell ref="W41:Y41"/>
    <mergeCell ref="W43:Y43"/>
    <mergeCell ref="W44:Y44"/>
    <mergeCell ref="W45:Y45"/>
    <mergeCell ref="W47:Y47"/>
    <mergeCell ref="W48:Y48"/>
    <mergeCell ref="W49:Y49"/>
    <mergeCell ref="W50:Y50"/>
    <mergeCell ref="AR60:AU60"/>
    <mergeCell ref="AG51:AI51"/>
    <mergeCell ref="AR36:AU36"/>
    <mergeCell ref="AR37:AU37"/>
    <mergeCell ref="AR38:AU38"/>
    <mergeCell ref="AR39:AU39"/>
    <mergeCell ref="AR40:AU40"/>
    <mergeCell ref="AR41:AU41"/>
    <mergeCell ref="AR43:AU43"/>
    <mergeCell ref="AN36:AQ36"/>
    <mergeCell ref="AN37:AQ37"/>
    <mergeCell ref="AN38:AQ38"/>
    <mergeCell ref="AN39:AQ39"/>
    <mergeCell ref="AN40:AQ40"/>
    <mergeCell ref="AN41:AQ41"/>
    <mergeCell ref="AN43:AQ43"/>
    <mergeCell ref="AN44:AQ44"/>
    <mergeCell ref="AN45:AQ45"/>
    <mergeCell ref="AN46:AQ46"/>
    <mergeCell ref="AN47:AQ47"/>
    <mergeCell ref="AN48:AQ48"/>
    <mergeCell ref="AN64:AQ64"/>
    <mergeCell ref="AN65:AQ65"/>
    <mergeCell ref="AJ54:AM54"/>
    <mergeCell ref="AJ55:AM55"/>
    <mergeCell ref="AJ56:AM56"/>
    <mergeCell ref="AJ59:AM59"/>
    <mergeCell ref="AN50:AQ50"/>
    <mergeCell ref="AN51:AQ51"/>
    <mergeCell ref="AN52:AQ52"/>
    <mergeCell ref="AR55:AU55"/>
    <mergeCell ref="AR56:AU56"/>
    <mergeCell ref="AR59:AU59"/>
    <mergeCell ref="AN63:AQ63"/>
    <mergeCell ref="B62:AF62"/>
    <mergeCell ref="L63:O63"/>
    <mergeCell ref="B63:K63"/>
    <mergeCell ref="L59:O59"/>
    <mergeCell ref="L61:O61"/>
    <mergeCell ref="B57:K57"/>
    <mergeCell ref="L57:O57"/>
    <mergeCell ref="Z50:AF50"/>
    <mergeCell ref="Z51:AF51"/>
    <mergeCell ref="Z52:AF52"/>
    <mergeCell ref="Z39:AF39"/>
    <mergeCell ref="Z41:AF41"/>
    <mergeCell ref="Z43:AF43"/>
    <mergeCell ref="Z44:AF44"/>
    <mergeCell ref="Z45:AF45"/>
    <mergeCell ref="Z47:AF47"/>
    <mergeCell ref="Z48:AF48"/>
    <mergeCell ref="B60:AF60"/>
    <mergeCell ref="B42:K42"/>
    <mergeCell ref="L42:O42"/>
    <mergeCell ref="P42:V42"/>
    <mergeCell ref="W42:Y42"/>
    <mergeCell ref="Z42:AF42"/>
    <mergeCell ref="P44:V44"/>
    <mergeCell ref="P45:V45"/>
    <mergeCell ref="L41:O41"/>
    <mergeCell ref="L43:O43"/>
    <mergeCell ref="L44:O44"/>
    <mergeCell ref="L45:O45"/>
    <mergeCell ref="L47:O47"/>
    <mergeCell ref="L48:O48"/>
    <mergeCell ref="L49:O49"/>
    <mergeCell ref="L50:O50"/>
    <mergeCell ref="L51:O51"/>
    <mergeCell ref="B50:K50"/>
    <mergeCell ref="Z53:AF53"/>
    <mergeCell ref="Z54:AF54"/>
    <mergeCell ref="Z55:AF55"/>
    <mergeCell ref="Z59:AF59"/>
    <mergeCell ref="T210:V210"/>
    <mergeCell ref="W210:Y210"/>
    <mergeCell ref="Z210:AB210"/>
    <mergeCell ref="AC210:AE210"/>
    <mergeCell ref="AF210:AH210"/>
    <mergeCell ref="AI210:AK210"/>
    <mergeCell ref="AL210:AN210"/>
    <mergeCell ref="B64:AF64"/>
    <mergeCell ref="W51:Y51"/>
    <mergeCell ref="W52:Y52"/>
    <mergeCell ref="W53:Y53"/>
    <mergeCell ref="W54:Y54"/>
    <mergeCell ref="W55:Y55"/>
    <mergeCell ref="W59:Y59"/>
    <mergeCell ref="W61:Y61"/>
    <mergeCell ref="W63:Y63"/>
    <mergeCell ref="P51:V51"/>
    <mergeCell ref="P52:V52"/>
    <mergeCell ref="P53:V53"/>
    <mergeCell ref="P54:V54"/>
    <mergeCell ref="P55:V55"/>
    <mergeCell ref="P59:V59"/>
    <mergeCell ref="P61:V61"/>
    <mergeCell ref="P63:V63"/>
    <mergeCell ref="B51:K51"/>
    <mergeCell ref="B52:K52"/>
    <mergeCell ref="B53:K53"/>
    <mergeCell ref="B54:K54"/>
    <mergeCell ref="B55:K55"/>
    <mergeCell ref="L52:O52"/>
    <mergeCell ref="Z61:AF61"/>
    <mergeCell ref="Z63:AF63"/>
    <mergeCell ref="AO210:AQ210"/>
    <mergeCell ref="AR210:AT210"/>
    <mergeCell ref="AU210:AW210"/>
    <mergeCell ref="AX210:AZ210"/>
    <mergeCell ref="Q211:S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P57:V57"/>
    <mergeCell ref="W57:Y57"/>
    <mergeCell ref="Z57:AF57"/>
    <mergeCell ref="AG57:AI57"/>
    <mergeCell ref="AG58:AI58"/>
    <mergeCell ref="AJ57:AM57"/>
    <mergeCell ref="AJ58:AM58"/>
    <mergeCell ref="B58:AF58"/>
    <mergeCell ref="B210:H211"/>
    <mergeCell ref="I210:J210"/>
    <mergeCell ref="K210:L210"/>
    <mergeCell ref="M210:N210"/>
    <mergeCell ref="O210:P210"/>
    <mergeCell ref="O211:P211"/>
    <mergeCell ref="I211:N211"/>
    <mergeCell ref="Q210:S210"/>
  </mergeCells>
  <phoneticPr fontId="47" type="noConversion"/>
  <pageMargins left="0.70866141732283472" right="0.39370078740157483" top="0.74803149606299213" bottom="0.74803149606299213" header="0.31496062992125984" footer="0"/>
  <pageSetup paperSize="8" scale="55" fitToHeight="0" orientation="landscape" r:id="rId1"/>
  <rowBreaks count="7" manualBreakCount="7">
    <brk id="26" max="52" man="1"/>
    <brk id="72" max="52" man="1"/>
    <brk id="86" max="52" man="1"/>
    <brk id="100" max="52" man="1"/>
    <brk id="115" max="52" man="1"/>
    <brk id="129" max="52" man="1"/>
    <brk id="270" max="52" man="1"/>
  </rowBreaks>
  <colBreaks count="1" manualBreakCount="1">
    <brk id="5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78"/>
  <sheetViews>
    <sheetView view="pageBreakPreview" topLeftCell="A4" zoomScaleNormal="100" zoomScaleSheetLayoutView="100" workbookViewId="0">
      <selection activeCell="P8" sqref="P8:AZ8"/>
    </sheetView>
  </sheetViews>
  <sheetFormatPr defaultRowHeight="15" x14ac:dyDescent="0.25"/>
  <cols>
    <col min="1" max="52" width="3.85546875" style="171" customWidth="1"/>
    <col min="53" max="53" width="9.140625" style="171"/>
  </cols>
  <sheetData>
    <row r="1" spans="1:53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</row>
    <row r="2" spans="1:53" ht="33.75" customHeight="1" x14ac:dyDescent="0.25">
      <c r="A2" s="1175" t="s">
        <v>539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1175"/>
      <c r="Z2" s="1175"/>
      <c r="AA2" s="1175"/>
      <c r="AB2" s="1175"/>
      <c r="AC2" s="1175"/>
      <c r="AD2" s="1175"/>
      <c r="AE2" s="1175"/>
      <c r="AF2" s="1175"/>
      <c r="AG2" s="1175"/>
      <c r="AH2" s="1175"/>
      <c r="AI2" s="1175"/>
      <c r="AJ2" s="1175"/>
      <c r="AK2" s="1175"/>
      <c r="AL2" s="1175"/>
      <c r="AM2" s="1175"/>
      <c r="AN2" s="1175"/>
      <c r="AO2" s="1175"/>
      <c r="AP2" s="1175"/>
      <c r="AQ2" s="1175"/>
      <c r="AR2" s="1175"/>
      <c r="AS2" s="1175"/>
      <c r="AT2" s="1175"/>
      <c r="AU2" s="1175"/>
      <c r="AV2" s="1175"/>
      <c r="AW2" s="1175"/>
      <c r="AX2" s="1175"/>
      <c r="AY2" s="1175"/>
      <c r="AZ2" s="1175"/>
    </row>
    <row r="3" spans="1:53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1:53" x14ac:dyDescent="0.25">
      <c r="A4" s="1176" t="s">
        <v>351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7"/>
      <c r="M4" s="1177"/>
      <c r="N4" s="1177"/>
      <c r="O4" s="1177"/>
      <c r="P4" s="1177"/>
      <c r="Q4" s="1177"/>
      <c r="R4" s="1177"/>
      <c r="S4" s="1177"/>
      <c r="T4" s="1177"/>
      <c r="U4" s="1177"/>
      <c r="V4" s="1177"/>
      <c r="W4" s="1177"/>
      <c r="X4" s="1177"/>
      <c r="Y4" s="1177"/>
      <c r="Z4" s="1177"/>
      <c r="AA4" s="1177"/>
      <c r="AB4" s="1177"/>
      <c r="AC4" s="1177"/>
      <c r="AD4" s="1177"/>
      <c r="AE4" s="1177"/>
      <c r="AF4" s="1177"/>
      <c r="AG4" s="1177"/>
      <c r="AH4" s="1177"/>
      <c r="AI4" s="1177"/>
      <c r="AJ4" s="1177"/>
      <c r="AK4" s="1177"/>
      <c r="AL4" s="1177"/>
      <c r="AM4" s="1177"/>
      <c r="AN4" s="1177"/>
      <c r="AO4" s="1177"/>
      <c r="AP4" s="1177"/>
      <c r="AQ4" s="1177"/>
      <c r="AR4" s="1177"/>
      <c r="AS4" s="1177"/>
      <c r="AT4" s="1177"/>
      <c r="AU4" s="1177"/>
      <c r="AV4" s="1177"/>
      <c r="AW4" s="1177"/>
      <c r="AX4" s="1177"/>
      <c r="AY4" s="1177"/>
      <c r="AZ4" s="1177"/>
    </row>
    <row r="5" spans="1:53" x14ac:dyDescent="0.25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178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1178"/>
      <c r="AV5" s="1178"/>
      <c r="AW5" s="1178"/>
      <c r="AX5" s="1178"/>
      <c r="AY5" s="1178"/>
      <c r="AZ5" s="1178"/>
    </row>
    <row r="6" spans="1:53" ht="18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566" t="s">
        <v>1</v>
      </c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</row>
    <row r="7" spans="1:53" x14ac:dyDescent="0.25">
      <c r="A7" s="173" t="s">
        <v>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 t="s">
        <v>317</v>
      </c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2"/>
    </row>
    <row r="8" spans="1:53" s="35" customFormat="1" ht="15" customHeight="1" x14ac:dyDescent="0.25">
      <c r="A8" s="467" t="s">
        <v>547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5"/>
    </row>
    <row r="9" spans="1:53" s="35" customFormat="1" ht="15" customHeight="1" x14ac:dyDescent="0.2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O9" s="138"/>
      <c r="P9" s="474" t="s">
        <v>548</v>
      </c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5"/>
    </row>
    <row r="11" spans="1:53" x14ac:dyDescent="0.25">
      <c r="A11" s="175"/>
      <c r="B11" s="1179" t="s">
        <v>250</v>
      </c>
      <c r="C11" s="1179"/>
      <c r="D11" s="1179"/>
      <c r="E11" s="1179"/>
      <c r="F11" s="1179"/>
      <c r="G11" s="1179"/>
      <c r="H11" s="1179"/>
      <c r="I11" s="1179"/>
      <c r="J11" s="1179"/>
      <c r="K11" s="1179"/>
      <c r="L11" s="1179"/>
      <c r="M11" s="1179"/>
      <c r="N11" s="1179"/>
      <c r="O11" s="1179"/>
      <c r="P11" s="1179"/>
      <c r="Q11" s="1179"/>
      <c r="R11" s="1179"/>
      <c r="S11" s="1179"/>
      <c r="T11" s="1179"/>
      <c r="U11" s="1179"/>
      <c r="V11" s="1179"/>
      <c r="W11" s="1179"/>
      <c r="X11" s="1179"/>
      <c r="Y11" s="1179"/>
      <c r="Z11" s="1179"/>
      <c r="AA11" s="1179"/>
      <c r="AB11" s="1179"/>
      <c r="AC11" s="1179"/>
      <c r="AD11" s="1179"/>
      <c r="AE11" s="1179"/>
      <c r="AF11" s="1179"/>
      <c r="AG11" s="1179"/>
      <c r="AH11" s="1179"/>
      <c r="AI11" s="1179"/>
      <c r="AJ11" s="1179"/>
      <c r="AK11" s="1179"/>
      <c r="AL11" s="1179"/>
      <c r="AM11" s="1179"/>
      <c r="AN11" s="1179"/>
      <c r="AO11" s="1179"/>
      <c r="AP11" s="1179"/>
      <c r="AQ11" s="1179"/>
      <c r="AR11" s="1179"/>
      <c r="AS11" s="1179"/>
      <c r="AT11" s="176"/>
      <c r="AU11" s="176"/>
      <c r="AV11" s="176"/>
      <c r="AW11" s="176"/>
      <c r="AX11" s="176"/>
      <c r="AY11" s="176"/>
      <c r="AZ11" s="176"/>
      <c r="BA11" s="175"/>
    </row>
    <row r="12" spans="1:53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</row>
    <row r="13" spans="1:53" x14ac:dyDescent="0.25">
      <c r="A13" s="175"/>
      <c r="B13" s="1141" t="s">
        <v>3</v>
      </c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28"/>
      <c r="Z13" s="1127" t="s">
        <v>72</v>
      </c>
      <c r="AA13" s="1141"/>
      <c r="AB13" s="1128"/>
      <c r="AC13" s="1131" t="s">
        <v>5</v>
      </c>
      <c r="AD13" s="1132"/>
      <c r="AE13" s="1132"/>
      <c r="AF13" s="1132"/>
      <c r="AG13" s="1132"/>
      <c r="AH13" s="1132"/>
      <c r="AI13" s="1132"/>
      <c r="AJ13" s="1132"/>
      <c r="AK13" s="1132"/>
      <c r="AL13" s="1132"/>
      <c r="AM13" s="1132"/>
      <c r="AN13" s="1132"/>
      <c r="AO13" s="1132"/>
      <c r="AP13" s="1132"/>
      <c r="AQ13" s="1132"/>
      <c r="AR13" s="1132"/>
      <c r="AS13" s="1132"/>
      <c r="AT13" s="1132"/>
      <c r="AU13" s="1132"/>
      <c r="AV13" s="1132"/>
      <c r="AW13" s="1132"/>
      <c r="AX13" s="1132"/>
      <c r="AY13" s="1132"/>
      <c r="AZ13" s="1132"/>
      <c r="BA13" s="175"/>
    </row>
    <row r="14" spans="1:53" ht="54" customHeight="1" x14ac:dyDescent="0.25">
      <c r="A14" s="175"/>
      <c r="B14" s="1142"/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X14" s="1142"/>
      <c r="Y14" s="1146"/>
      <c r="Z14" s="1145"/>
      <c r="AA14" s="1142"/>
      <c r="AB14" s="1146"/>
      <c r="AC14" s="1127" t="s">
        <v>413</v>
      </c>
      <c r="AD14" s="1141"/>
      <c r="AE14" s="1141"/>
      <c r="AF14" s="1141"/>
      <c r="AG14" s="1141"/>
      <c r="AH14" s="1141"/>
      <c r="AI14" s="1141"/>
      <c r="AJ14" s="1128"/>
      <c r="AK14" s="1131" t="s">
        <v>8</v>
      </c>
      <c r="AL14" s="1132"/>
      <c r="AM14" s="1132"/>
      <c r="AN14" s="1132"/>
      <c r="AO14" s="1132"/>
      <c r="AP14" s="1132"/>
      <c r="AQ14" s="1132"/>
      <c r="AR14" s="1147"/>
      <c r="AS14" s="1127" t="s">
        <v>74</v>
      </c>
      <c r="AT14" s="1141"/>
      <c r="AU14" s="1141"/>
      <c r="AV14" s="1141"/>
      <c r="AW14" s="1141"/>
      <c r="AX14" s="1141"/>
      <c r="AY14" s="1141"/>
      <c r="AZ14" s="1141"/>
      <c r="BA14" s="177"/>
    </row>
    <row r="15" spans="1:53" ht="22.5" customHeight="1" x14ac:dyDescent="0.25">
      <c r="A15" s="175"/>
      <c r="B15" s="1142"/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6"/>
      <c r="Z15" s="1145"/>
      <c r="AA15" s="1142"/>
      <c r="AB15" s="1142"/>
      <c r="AC15" s="1144" t="s">
        <v>6</v>
      </c>
      <c r="AD15" s="1144"/>
      <c r="AE15" s="1144" t="s">
        <v>407</v>
      </c>
      <c r="AF15" s="1144"/>
      <c r="AG15" s="1144"/>
      <c r="AH15" s="1144"/>
      <c r="AI15" s="1144"/>
      <c r="AJ15" s="1144"/>
      <c r="AK15" s="1144" t="s">
        <v>6</v>
      </c>
      <c r="AL15" s="1144"/>
      <c r="AM15" s="1144" t="s">
        <v>407</v>
      </c>
      <c r="AN15" s="1144"/>
      <c r="AO15" s="1144"/>
      <c r="AP15" s="1144"/>
      <c r="AQ15" s="1144"/>
      <c r="AR15" s="1144"/>
      <c r="AS15" s="1144" t="s">
        <v>6</v>
      </c>
      <c r="AT15" s="1144"/>
      <c r="AU15" s="1144" t="s">
        <v>407</v>
      </c>
      <c r="AV15" s="1144"/>
      <c r="AW15" s="1144"/>
      <c r="AX15" s="1144"/>
      <c r="AY15" s="1144"/>
      <c r="AZ15" s="1131"/>
      <c r="BA15" s="177"/>
    </row>
    <row r="16" spans="1:53" ht="45.75" customHeight="1" x14ac:dyDescent="0.25">
      <c r="A16" s="175"/>
      <c r="B16" s="1143"/>
      <c r="C16" s="1143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  <c r="P16" s="1143"/>
      <c r="Q16" s="1143"/>
      <c r="R16" s="1143"/>
      <c r="S16" s="1143"/>
      <c r="T16" s="1143"/>
      <c r="U16" s="1143"/>
      <c r="V16" s="1143"/>
      <c r="W16" s="1143"/>
      <c r="X16" s="1143"/>
      <c r="Y16" s="1130"/>
      <c r="Z16" s="1129"/>
      <c r="AA16" s="1143"/>
      <c r="AB16" s="1143"/>
      <c r="AC16" s="1144"/>
      <c r="AD16" s="1144"/>
      <c r="AE16" s="1144" t="s">
        <v>408</v>
      </c>
      <c r="AF16" s="1144"/>
      <c r="AG16" s="1144"/>
      <c r="AH16" s="1144" t="s">
        <v>284</v>
      </c>
      <c r="AI16" s="1144"/>
      <c r="AJ16" s="1144"/>
      <c r="AK16" s="1144"/>
      <c r="AL16" s="1144"/>
      <c r="AM16" s="1144" t="s">
        <v>408</v>
      </c>
      <c r="AN16" s="1144"/>
      <c r="AO16" s="1144"/>
      <c r="AP16" s="1144" t="s">
        <v>284</v>
      </c>
      <c r="AQ16" s="1144"/>
      <c r="AR16" s="1144"/>
      <c r="AS16" s="1144"/>
      <c r="AT16" s="1144"/>
      <c r="AU16" s="1144" t="s">
        <v>408</v>
      </c>
      <c r="AV16" s="1144"/>
      <c r="AW16" s="1144"/>
      <c r="AX16" s="1144" t="s">
        <v>284</v>
      </c>
      <c r="AY16" s="1144"/>
      <c r="AZ16" s="1131"/>
      <c r="BA16" s="177"/>
    </row>
    <row r="17" spans="1:53" ht="15.75" thickBot="1" x14ac:dyDescent="0.3">
      <c r="A17" s="178"/>
      <c r="B17" s="1137">
        <v>1</v>
      </c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8"/>
      <c r="Z17" s="1136" t="s">
        <v>75</v>
      </c>
      <c r="AA17" s="1137"/>
      <c r="AB17" s="1138"/>
      <c r="AC17" s="1113" t="s">
        <v>9</v>
      </c>
      <c r="AD17" s="1113"/>
      <c r="AE17" s="1113" t="s">
        <v>10</v>
      </c>
      <c r="AF17" s="1113"/>
      <c r="AG17" s="1113"/>
      <c r="AH17" s="1113" t="s">
        <v>11</v>
      </c>
      <c r="AI17" s="1113"/>
      <c r="AJ17" s="1113"/>
      <c r="AK17" s="1113" t="s">
        <v>12</v>
      </c>
      <c r="AL17" s="1113"/>
      <c r="AM17" s="1113" t="s">
        <v>13</v>
      </c>
      <c r="AN17" s="1113"/>
      <c r="AO17" s="1113"/>
      <c r="AP17" s="1113" t="s">
        <v>14</v>
      </c>
      <c r="AQ17" s="1113"/>
      <c r="AR17" s="1113"/>
      <c r="AS17" s="1113" t="s">
        <v>15</v>
      </c>
      <c r="AT17" s="1113"/>
      <c r="AU17" s="1113" t="s">
        <v>16</v>
      </c>
      <c r="AV17" s="1113"/>
      <c r="AW17" s="1113"/>
      <c r="AX17" s="1113" t="s">
        <v>17</v>
      </c>
      <c r="AY17" s="1113"/>
      <c r="AZ17" s="1136"/>
      <c r="BA17" s="179"/>
    </row>
    <row r="18" spans="1:53" x14ac:dyDescent="0.25">
      <c r="A18" s="178"/>
      <c r="B18" s="740" t="s">
        <v>470</v>
      </c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887"/>
      <c r="Z18" s="1173" t="s">
        <v>221</v>
      </c>
      <c r="AA18" s="1174"/>
      <c r="AB18" s="1174"/>
      <c r="AC18" s="1106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1106"/>
      <c r="AT18" s="1106"/>
      <c r="AU18" s="1106"/>
      <c r="AV18" s="1106"/>
      <c r="AW18" s="1106"/>
      <c r="AX18" s="1106"/>
      <c r="AY18" s="1106"/>
      <c r="AZ18" s="1116"/>
      <c r="BA18" s="179"/>
    </row>
    <row r="19" spans="1:53" x14ac:dyDescent="0.25">
      <c r="A19" s="178"/>
      <c r="B19" s="737" t="s">
        <v>454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9"/>
      <c r="Z19" s="1170" t="s">
        <v>224</v>
      </c>
      <c r="AA19" s="1171"/>
      <c r="AB19" s="1171"/>
      <c r="AC19" s="1104"/>
      <c r="AD19" s="1104"/>
      <c r="AE19" s="1104"/>
      <c r="AF19" s="1104"/>
      <c r="AG19" s="1104"/>
      <c r="AH19" s="1104"/>
      <c r="AI19" s="1104"/>
      <c r="AJ19" s="1104"/>
      <c r="AK19" s="1104"/>
      <c r="AL19" s="1104"/>
      <c r="AM19" s="1104"/>
      <c r="AN19" s="1104"/>
      <c r="AO19" s="1104"/>
      <c r="AP19" s="1104"/>
      <c r="AQ19" s="1104"/>
      <c r="AR19" s="1104"/>
      <c r="AS19" s="1104"/>
      <c r="AT19" s="1104"/>
      <c r="AU19" s="1104"/>
      <c r="AV19" s="1104"/>
      <c r="AW19" s="1104"/>
      <c r="AX19" s="1104"/>
      <c r="AY19" s="1104"/>
      <c r="AZ19" s="1105"/>
      <c r="BA19" s="179"/>
    </row>
    <row r="20" spans="1:53" x14ac:dyDescent="0.25">
      <c r="A20" s="178"/>
      <c r="B20" s="1172" t="s">
        <v>444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0" t="s">
        <v>237</v>
      </c>
      <c r="AA20" s="1171"/>
      <c r="AB20" s="1171"/>
      <c r="AC20" s="1104"/>
      <c r="AD20" s="1104"/>
      <c r="AE20" s="1104"/>
      <c r="AF20" s="1104"/>
      <c r="AG20" s="1104"/>
      <c r="AH20" s="1104"/>
      <c r="AI20" s="1104"/>
      <c r="AJ20" s="1104"/>
      <c r="AK20" s="1104"/>
      <c r="AL20" s="1104"/>
      <c r="AM20" s="1104"/>
      <c r="AN20" s="1104"/>
      <c r="AO20" s="1104"/>
      <c r="AP20" s="1104"/>
      <c r="AQ20" s="1104"/>
      <c r="AR20" s="1104"/>
      <c r="AS20" s="1104"/>
      <c r="AT20" s="1104"/>
      <c r="AU20" s="1104"/>
      <c r="AV20" s="1104"/>
      <c r="AW20" s="1104"/>
      <c r="AX20" s="1104"/>
      <c r="AY20" s="1104"/>
      <c r="AZ20" s="1105"/>
      <c r="BA20" s="178"/>
    </row>
    <row r="21" spans="1:53" x14ac:dyDescent="0.25">
      <c r="A21" s="178"/>
      <c r="B21" s="740" t="s">
        <v>471</v>
      </c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0"/>
      <c r="U21" s="740"/>
      <c r="V21" s="740"/>
      <c r="W21" s="740"/>
      <c r="X21" s="740"/>
      <c r="Y21" s="887"/>
      <c r="Z21" s="1170" t="s">
        <v>241</v>
      </c>
      <c r="AA21" s="1171"/>
      <c r="AB21" s="1171"/>
      <c r="AC21" s="1104"/>
      <c r="AD21" s="1104"/>
      <c r="AE21" s="1104"/>
      <c r="AF21" s="1104"/>
      <c r="AG21" s="1104"/>
      <c r="AH21" s="1104"/>
      <c r="AI21" s="1104"/>
      <c r="AJ21" s="1104"/>
      <c r="AK21" s="1104"/>
      <c r="AL21" s="1104"/>
      <c r="AM21" s="1104"/>
      <c r="AN21" s="1104"/>
      <c r="AO21" s="1104"/>
      <c r="AP21" s="1104"/>
      <c r="AQ21" s="1104"/>
      <c r="AR21" s="1104"/>
      <c r="AS21" s="1104"/>
      <c r="AT21" s="1104"/>
      <c r="AU21" s="1104"/>
      <c r="AV21" s="1104"/>
      <c r="AW21" s="1104"/>
      <c r="AX21" s="1104"/>
      <c r="AY21" s="1104"/>
      <c r="AZ21" s="1105"/>
      <c r="BA21" s="178"/>
    </row>
    <row r="22" spans="1:53" x14ac:dyDescent="0.25">
      <c r="A22" s="178"/>
      <c r="B22" s="737" t="s">
        <v>455</v>
      </c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9"/>
      <c r="Z22" s="1170" t="s">
        <v>260</v>
      </c>
      <c r="AA22" s="1171"/>
      <c r="AB22" s="1171"/>
      <c r="AC22" s="1104"/>
      <c r="AD22" s="1104"/>
      <c r="AE22" s="1104"/>
      <c r="AF22" s="1104"/>
      <c r="AG22" s="1104"/>
      <c r="AH22" s="1104"/>
      <c r="AI22" s="1104"/>
      <c r="AJ22" s="1104"/>
      <c r="AK22" s="1104"/>
      <c r="AL22" s="1104"/>
      <c r="AM22" s="1104"/>
      <c r="AN22" s="1104"/>
      <c r="AO22" s="1104"/>
      <c r="AP22" s="1104"/>
      <c r="AQ22" s="1104"/>
      <c r="AR22" s="1104"/>
      <c r="AS22" s="1104"/>
      <c r="AT22" s="1104"/>
      <c r="AU22" s="1104"/>
      <c r="AV22" s="1104"/>
      <c r="AW22" s="1104"/>
      <c r="AX22" s="1104"/>
      <c r="AY22" s="1104"/>
      <c r="AZ22" s="1105"/>
      <c r="BA22" s="178"/>
    </row>
    <row r="23" spans="1:53" ht="27.75" customHeight="1" x14ac:dyDescent="0.25">
      <c r="A23" s="180"/>
      <c r="B23" s="957" t="s">
        <v>543</v>
      </c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9"/>
      <c r="Z23" s="457" t="s">
        <v>306</v>
      </c>
      <c r="AA23" s="458"/>
      <c r="AB23" s="458"/>
      <c r="AC23" s="1104"/>
      <c r="AD23" s="1104"/>
      <c r="AE23" s="1104"/>
      <c r="AF23" s="1104"/>
      <c r="AG23" s="1104"/>
      <c r="AH23" s="1104"/>
      <c r="AI23" s="1104"/>
      <c r="AJ23" s="1104"/>
      <c r="AK23" s="1104"/>
      <c r="AL23" s="1104"/>
      <c r="AM23" s="1104"/>
      <c r="AN23" s="1104"/>
      <c r="AO23" s="1104"/>
      <c r="AP23" s="1104"/>
      <c r="AQ23" s="1104"/>
      <c r="AR23" s="1104"/>
      <c r="AS23" s="1104"/>
      <c r="AT23" s="1104"/>
      <c r="AU23" s="1104"/>
      <c r="AV23" s="1104"/>
      <c r="AW23" s="1104"/>
      <c r="AX23" s="1104"/>
      <c r="AY23" s="1104"/>
      <c r="AZ23" s="1105"/>
      <c r="BA23" s="180"/>
    </row>
    <row r="24" spans="1:53" ht="15.75" thickBot="1" x14ac:dyDescent="0.3">
      <c r="A24" s="175"/>
      <c r="B24" s="1164" t="s">
        <v>58</v>
      </c>
      <c r="C24" s="1165"/>
      <c r="D24" s="1165"/>
      <c r="E24" s="1165"/>
      <c r="F24" s="1165"/>
      <c r="G24" s="1165"/>
      <c r="H24" s="1165"/>
      <c r="I24" s="1165"/>
      <c r="J24" s="1165"/>
      <c r="K24" s="1165"/>
      <c r="L24" s="1165"/>
      <c r="M24" s="1165"/>
      <c r="N24" s="1165"/>
      <c r="O24" s="1165"/>
      <c r="P24" s="1165"/>
      <c r="Q24" s="1165"/>
      <c r="R24" s="1165"/>
      <c r="S24" s="1165"/>
      <c r="T24" s="1165"/>
      <c r="U24" s="1165"/>
      <c r="V24" s="1165"/>
      <c r="W24" s="1165"/>
      <c r="X24" s="1165"/>
      <c r="Y24" s="1166"/>
      <c r="Z24" s="1167" t="s">
        <v>244</v>
      </c>
      <c r="AA24" s="1168"/>
      <c r="AB24" s="1169"/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093"/>
      <c r="AR24" s="1093"/>
      <c r="AS24" s="1093"/>
      <c r="AT24" s="1093"/>
      <c r="AU24" s="1093"/>
      <c r="AV24" s="1093"/>
      <c r="AW24" s="1093"/>
      <c r="AX24" s="1093"/>
      <c r="AY24" s="1093"/>
      <c r="AZ24" s="1094"/>
      <c r="BA24" s="175"/>
    </row>
    <row r="25" spans="1:53" x14ac:dyDescent="0.25">
      <c r="A25" s="98"/>
      <c r="B25" s="261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119"/>
      <c r="AA25" s="119"/>
      <c r="AB25" s="11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98"/>
    </row>
    <row r="26" spans="1:53" x14ac:dyDescent="0.25">
      <c r="A26" s="75"/>
      <c r="B26" s="962" t="s">
        <v>552</v>
      </c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/>
    </row>
    <row r="27" spans="1:53" x14ac:dyDescent="0.25">
      <c r="A27" s="175"/>
      <c r="B27" s="181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75"/>
    </row>
    <row r="28" spans="1:53" x14ac:dyDescent="0.25">
      <c r="A28" s="180"/>
      <c r="B28" s="1149" t="s">
        <v>424</v>
      </c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  <c r="AM28" s="1149"/>
      <c r="AN28" s="1149"/>
      <c r="AO28" s="1149"/>
      <c r="AP28" s="1149"/>
      <c r="AQ28" s="1149"/>
      <c r="AR28" s="1149"/>
      <c r="AS28" s="1149"/>
      <c r="AT28" s="1149"/>
      <c r="AU28" s="1149"/>
      <c r="AV28" s="1149"/>
      <c r="AW28" s="1149"/>
      <c r="AX28" s="1149"/>
      <c r="AY28" s="1149"/>
      <c r="AZ28" s="1149"/>
      <c r="BA28" s="180"/>
    </row>
    <row r="29" spans="1:53" x14ac:dyDescent="0.25">
      <c r="A29" s="180"/>
      <c r="B29" s="1149" t="s">
        <v>540</v>
      </c>
      <c r="C29" s="1149"/>
      <c r="D29" s="1149"/>
      <c r="E29" s="1149"/>
      <c r="F29" s="1149"/>
      <c r="G29" s="1149"/>
      <c r="H29" s="1149"/>
      <c r="I29" s="1149"/>
      <c r="J29" s="1149"/>
      <c r="K29" s="1149"/>
      <c r="L29" s="1149"/>
      <c r="M29" s="1149"/>
      <c r="N29" s="1149"/>
      <c r="O29" s="1149"/>
      <c r="P29" s="1149"/>
      <c r="Q29" s="1149"/>
      <c r="R29" s="1149"/>
      <c r="S29" s="1149"/>
      <c r="T29" s="1149"/>
      <c r="U29" s="1149"/>
      <c r="V29" s="1149"/>
      <c r="W29" s="1149"/>
      <c r="X29" s="1149"/>
      <c r="Y29" s="1149"/>
      <c r="Z29" s="1149"/>
      <c r="AA29" s="1149"/>
      <c r="AB29" s="1149"/>
      <c r="AC29" s="1149"/>
      <c r="AD29" s="1149"/>
      <c r="AE29" s="1149"/>
      <c r="AF29" s="1149"/>
      <c r="AG29" s="1149"/>
      <c r="AH29" s="1149"/>
      <c r="AI29" s="1149"/>
      <c r="AJ29" s="1149"/>
      <c r="AK29" s="1149"/>
      <c r="AL29" s="1149"/>
      <c r="AM29" s="1149"/>
      <c r="AN29" s="1149"/>
      <c r="AO29" s="1149"/>
      <c r="AP29" s="1149"/>
      <c r="AQ29" s="1149"/>
      <c r="AR29" s="1149"/>
      <c r="AS29" s="1149"/>
      <c r="AT29" s="1149"/>
      <c r="AU29" s="1149"/>
      <c r="AV29" s="1149"/>
      <c r="AW29" s="1149"/>
      <c r="AX29" s="1149"/>
      <c r="AY29" s="1149"/>
      <c r="AZ29" s="1149"/>
      <c r="BA29" s="180"/>
    </row>
    <row r="30" spans="1:53" x14ac:dyDescent="0.25">
      <c r="A30" s="180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180"/>
    </row>
    <row r="31" spans="1:53" x14ac:dyDescent="0.25">
      <c r="A31" s="177"/>
      <c r="B31" s="1132" t="s">
        <v>541</v>
      </c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47"/>
      <c r="R31" s="1144" t="s">
        <v>72</v>
      </c>
      <c r="S31" s="1144"/>
      <c r="T31" s="1144"/>
      <c r="U31" s="1131" t="s">
        <v>176</v>
      </c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  <c r="AJ31" s="1132"/>
      <c r="AK31" s="1132"/>
      <c r="AL31" s="1132"/>
      <c r="AM31" s="1132"/>
      <c r="AN31" s="1132"/>
      <c r="AO31" s="1132"/>
      <c r="AP31" s="1132"/>
      <c r="AQ31" s="1132"/>
      <c r="AR31" s="1147"/>
      <c r="AS31" s="1127" t="s">
        <v>409</v>
      </c>
      <c r="AT31" s="1141"/>
      <c r="AU31" s="1141"/>
      <c r="AV31" s="1141"/>
      <c r="AW31" s="1141"/>
      <c r="AX31" s="1141"/>
      <c r="AY31" s="1141"/>
      <c r="AZ31" s="1141"/>
      <c r="BA31" s="177"/>
    </row>
    <row r="32" spans="1:53" ht="48" customHeight="1" x14ac:dyDescent="0.25">
      <c r="A32" s="177"/>
      <c r="B32" s="1141" t="s">
        <v>177</v>
      </c>
      <c r="C32" s="1141"/>
      <c r="D32" s="1141"/>
      <c r="E32" s="1141"/>
      <c r="F32" s="1141"/>
      <c r="G32" s="1141"/>
      <c r="H32" s="1141"/>
      <c r="I32" s="1128"/>
      <c r="J32" s="1127" t="s">
        <v>410</v>
      </c>
      <c r="K32" s="1141"/>
      <c r="L32" s="1141"/>
      <c r="M32" s="1141"/>
      <c r="N32" s="1141"/>
      <c r="O32" s="1141"/>
      <c r="P32" s="1141"/>
      <c r="Q32" s="1128"/>
      <c r="R32" s="1144"/>
      <c r="S32" s="1144"/>
      <c r="T32" s="1144"/>
      <c r="U32" s="1131" t="s">
        <v>413</v>
      </c>
      <c r="V32" s="1132"/>
      <c r="W32" s="1132"/>
      <c r="X32" s="1132"/>
      <c r="Y32" s="1132"/>
      <c r="Z32" s="1132"/>
      <c r="AA32" s="1132"/>
      <c r="AB32" s="1147"/>
      <c r="AC32" s="1131" t="s">
        <v>8</v>
      </c>
      <c r="AD32" s="1132"/>
      <c r="AE32" s="1132"/>
      <c r="AF32" s="1132"/>
      <c r="AG32" s="1132"/>
      <c r="AH32" s="1132"/>
      <c r="AI32" s="1132"/>
      <c r="AJ32" s="1147"/>
      <c r="AK32" s="1131" t="s">
        <v>74</v>
      </c>
      <c r="AL32" s="1132"/>
      <c r="AM32" s="1132"/>
      <c r="AN32" s="1132"/>
      <c r="AO32" s="1132"/>
      <c r="AP32" s="1132"/>
      <c r="AQ32" s="1132"/>
      <c r="AR32" s="1147"/>
      <c r="AS32" s="1129"/>
      <c r="AT32" s="1143"/>
      <c r="AU32" s="1143"/>
      <c r="AV32" s="1143"/>
      <c r="AW32" s="1143"/>
      <c r="AX32" s="1143"/>
      <c r="AY32" s="1143"/>
      <c r="AZ32" s="1143"/>
      <c r="BA32" s="177"/>
    </row>
    <row r="33" spans="1:53" ht="18" customHeight="1" x14ac:dyDescent="0.25">
      <c r="A33" s="177"/>
      <c r="B33" s="1142"/>
      <c r="C33" s="1142"/>
      <c r="D33" s="1142"/>
      <c r="E33" s="1142"/>
      <c r="F33" s="1142"/>
      <c r="G33" s="1142"/>
      <c r="H33" s="1142"/>
      <c r="I33" s="1146"/>
      <c r="J33" s="1145"/>
      <c r="K33" s="1142"/>
      <c r="L33" s="1142"/>
      <c r="M33" s="1142"/>
      <c r="N33" s="1142"/>
      <c r="O33" s="1142"/>
      <c r="P33" s="1142"/>
      <c r="Q33" s="1146"/>
      <c r="R33" s="1144"/>
      <c r="S33" s="1144"/>
      <c r="T33" s="1144"/>
      <c r="U33" s="1127" t="s">
        <v>6</v>
      </c>
      <c r="V33" s="1128"/>
      <c r="W33" s="1131" t="s">
        <v>407</v>
      </c>
      <c r="X33" s="1132"/>
      <c r="Y33" s="1132"/>
      <c r="Z33" s="1132"/>
      <c r="AA33" s="1132"/>
      <c r="AB33" s="1147"/>
      <c r="AC33" s="1127" t="s">
        <v>6</v>
      </c>
      <c r="AD33" s="1128"/>
      <c r="AE33" s="1131" t="s">
        <v>407</v>
      </c>
      <c r="AF33" s="1132"/>
      <c r="AG33" s="1132"/>
      <c r="AH33" s="1132"/>
      <c r="AI33" s="1132"/>
      <c r="AJ33" s="1147"/>
      <c r="AK33" s="1127" t="s">
        <v>6</v>
      </c>
      <c r="AL33" s="1128"/>
      <c r="AM33" s="1131" t="s">
        <v>407</v>
      </c>
      <c r="AN33" s="1132"/>
      <c r="AO33" s="1132"/>
      <c r="AP33" s="1132"/>
      <c r="AQ33" s="1132"/>
      <c r="AR33" s="1147"/>
      <c r="AS33" s="1127" t="s">
        <v>6</v>
      </c>
      <c r="AT33" s="1128"/>
      <c r="AU33" s="1131" t="s">
        <v>407</v>
      </c>
      <c r="AV33" s="1132"/>
      <c r="AW33" s="1132"/>
      <c r="AX33" s="1132"/>
      <c r="AY33" s="1132"/>
      <c r="AZ33" s="1132"/>
      <c r="BA33" s="177"/>
    </row>
    <row r="34" spans="1:53" ht="66.75" customHeight="1" x14ac:dyDescent="0.25">
      <c r="A34" s="177"/>
      <c r="B34" s="1143"/>
      <c r="C34" s="1143"/>
      <c r="D34" s="1143"/>
      <c r="E34" s="1143"/>
      <c r="F34" s="1143"/>
      <c r="G34" s="1143"/>
      <c r="H34" s="1143"/>
      <c r="I34" s="1130"/>
      <c r="J34" s="1129"/>
      <c r="K34" s="1143"/>
      <c r="L34" s="1143"/>
      <c r="M34" s="1143"/>
      <c r="N34" s="1143"/>
      <c r="O34" s="1143"/>
      <c r="P34" s="1143"/>
      <c r="Q34" s="1130"/>
      <c r="R34" s="1144"/>
      <c r="S34" s="1144"/>
      <c r="T34" s="1144"/>
      <c r="U34" s="1129"/>
      <c r="V34" s="1130"/>
      <c r="W34" s="1131" t="s">
        <v>408</v>
      </c>
      <c r="X34" s="1132"/>
      <c r="Y34" s="1147"/>
      <c r="Z34" s="1131" t="s">
        <v>284</v>
      </c>
      <c r="AA34" s="1132"/>
      <c r="AB34" s="1147"/>
      <c r="AC34" s="1129"/>
      <c r="AD34" s="1130"/>
      <c r="AE34" s="1131" t="s">
        <v>408</v>
      </c>
      <c r="AF34" s="1132"/>
      <c r="AG34" s="1147"/>
      <c r="AH34" s="1131" t="s">
        <v>284</v>
      </c>
      <c r="AI34" s="1132"/>
      <c r="AJ34" s="1147"/>
      <c r="AK34" s="1129"/>
      <c r="AL34" s="1130"/>
      <c r="AM34" s="1131" t="s">
        <v>408</v>
      </c>
      <c r="AN34" s="1132"/>
      <c r="AO34" s="1147"/>
      <c r="AP34" s="1131" t="s">
        <v>284</v>
      </c>
      <c r="AQ34" s="1132"/>
      <c r="AR34" s="1147"/>
      <c r="AS34" s="1129"/>
      <c r="AT34" s="1130"/>
      <c r="AU34" s="1131" t="s">
        <v>408</v>
      </c>
      <c r="AV34" s="1132"/>
      <c r="AW34" s="1147"/>
      <c r="AX34" s="1131" t="s">
        <v>284</v>
      </c>
      <c r="AY34" s="1132"/>
      <c r="AZ34" s="1132"/>
      <c r="BA34" s="177"/>
    </row>
    <row r="35" spans="1:53" ht="15.75" thickBot="1" x14ac:dyDescent="0.3">
      <c r="A35" s="177"/>
      <c r="B35" s="1137" t="s">
        <v>168</v>
      </c>
      <c r="C35" s="1137"/>
      <c r="D35" s="1137"/>
      <c r="E35" s="1137"/>
      <c r="F35" s="1137"/>
      <c r="G35" s="1137"/>
      <c r="H35" s="1137"/>
      <c r="I35" s="1138"/>
      <c r="J35" s="1136" t="s">
        <v>75</v>
      </c>
      <c r="K35" s="1137"/>
      <c r="L35" s="1137"/>
      <c r="M35" s="1137"/>
      <c r="N35" s="1137"/>
      <c r="O35" s="1137"/>
      <c r="P35" s="1137"/>
      <c r="Q35" s="1138"/>
      <c r="R35" s="1161" t="s">
        <v>9</v>
      </c>
      <c r="S35" s="1162"/>
      <c r="T35" s="1163"/>
      <c r="U35" s="1113" t="s">
        <v>10</v>
      </c>
      <c r="V35" s="1113"/>
      <c r="W35" s="1113" t="s">
        <v>11</v>
      </c>
      <c r="X35" s="1113"/>
      <c r="Y35" s="1113"/>
      <c r="Z35" s="1113" t="s">
        <v>12</v>
      </c>
      <c r="AA35" s="1113"/>
      <c r="AB35" s="1113"/>
      <c r="AC35" s="1113" t="s">
        <v>13</v>
      </c>
      <c r="AD35" s="1113"/>
      <c r="AE35" s="1113" t="s">
        <v>14</v>
      </c>
      <c r="AF35" s="1113"/>
      <c r="AG35" s="1113"/>
      <c r="AH35" s="1113" t="s">
        <v>15</v>
      </c>
      <c r="AI35" s="1113"/>
      <c r="AJ35" s="1113"/>
      <c r="AK35" s="1113" t="s">
        <v>16</v>
      </c>
      <c r="AL35" s="1113"/>
      <c r="AM35" s="1113" t="s">
        <v>17</v>
      </c>
      <c r="AN35" s="1113"/>
      <c r="AO35" s="1113"/>
      <c r="AP35" s="1113" t="s">
        <v>18</v>
      </c>
      <c r="AQ35" s="1113"/>
      <c r="AR35" s="1113"/>
      <c r="AS35" s="1113" t="s">
        <v>19</v>
      </c>
      <c r="AT35" s="1113"/>
      <c r="AU35" s="1113" t="s">
        <v>20</v>
      </c>
      <c r="AV35" s="1113"/>
      <c r="AW35" s="1113"/>
      <c r="AX35" s="1113" t="s">
        <v>171</v>
      </c>
      <c r="AY35" s="1113"/>
      <c r="AZ35" s="1136"/>
      <c r="BA35" s="177"/>
    </row>
    <row r="36" spans="1:53" x14ac:dyDescent="0.25">
      <c r="A36" s="177"/>
      <c r="B36" s="1156" t="s">
        <v>26</v>
      </c>
      <c r="C36" s="1106"/>
      <c r="D36" s="1106"/>
      <c r="E36" s="1106"/>
      <c r="F36" s="1106"/>
      <c r="G36" s="1106"/>
      <c r="H36" s="1106"/>
      <c r="I36" s="1106"/>
      <c r="J36" s="1157" t="s">
        <v>26</v>
      </c>
      <c r="K36" s="1158"/>
      <c r="L36" s="1158"/>
      <c r="M36" s="1158"/>
      <c r="N36" s="1158"/>
      <c r="O36" s="1158"/>
      <c r="P36" s="1158"/>
      <c r="Q36" s="1159"/>
      <c r="R36" s="1160" t="s">
        <v>27</v>
      </c>
      <c r="S36" s="1122"/>
      <c r="T36" s="1123"/>
      <c r="U36" s="1106"/>
      <c r="V36" s="1106"/>
      <c r="W36" s="1106"/>
      <c r="X36" s="1106"/>
      <c r="Y36" s="1106"/>
      <c r="Z36" s="1106"/>
      <c r="AA36" s="1106"/>
      <c r="AB36" s="1106"/>
      <c r="AC36" s="1106"/>
      <c r="AD36" s="1106"/>
      <c r="AE36" s="1106"/>
      <c r="AF36" s="1106"/>
      <c r="AG36" s="1106"/>
      <c r="AH36" s="1106"/>
      <c r="AI36" s="1106"/>
      <c r="AJ36" s="1106"/>
      <c r="AK36" s="1106"/>
      <c r="AL36" s="1106"/>
      <c r="AM36" s="1106"/>
      <c r="AN36" s="1106"/>
      <c r="AO36" s="1106"/>
      <c r="AP36" s="1106"/>
      <c r="AQ36" s="1106"/>
      <c r="AR36" s="1106"/>
      <c r="AS36" s="1106"/>
      <c r="AT36" s="1106"/>
      <c r="AU36" s="1106"/>
      <c r="AV36" s="1106"/>
      <c r="AW36" s="1106"/>
      <c r="AX36" s="1106"/>
      <c r="AY36" s="1106"/>
      <c r="AZ36" s="1116"/>
      <c r="BA36" s="175"/>
    </row>
    <row r="37" spans="1:53" x14ac:dyDescent="0.25">
      <c r="A37" s="177"/>
      <c r="B37" s="1119"/>
      <c r="C37" s="1104"/>
      <c r="D37" s="1104"/>
      <c r="E37" s="1104"/>
      <c r="F37" s="1104"/>
      <c r="G37" s="1104"/>
      <c r="H37" s="1104"/>
      <c r="I37" s="1104"/>
      <c r="J37" s="1136"/>
      <c r="K37" s="1137"/>
      <c r="L37" s="1137"/>
      <c r="M37" s="1137"/>
      <c r="N37" s="1137"/>
      <c r="O37" s="1137"/>
      <c r="P37" s="1137"/>
      <c r="Q37" s="1138"/>
      <c r="R37" s="1155" t="s">
        <v>28</v>
      </c>
      <c r="S37" s="1111"/>
      <c r="T37" s="1112"/>
      <c r="U37" s="1104"/>
      <c r="V37" s="1104"/>
      <c r="W37" s="1104"/>
      <c r="X37" s="1104"/>
      <c r="Y37" s="1104"/>
      <c r="Z37" s="1104"/>
      <c r="AA37" s="1104"/>
      <c r="AB37" s="1104"/>
      <c r="AC37" s="1104"/>
      <c r="AD37" s="1104"/>
      <c r="AE37" s="1104"/>
      <c r="AF37" s="1104"/>
      <c r="AG37" s="1104"/>
      <c r="AH37" s="1104"/>
      <c r="AI37" s="1104"/>
      <c r="AJ37" s="1104"/>
      <c r="AK37" s="1104"/>
      <c r="AL37" s="1104"/>
      <c r="AM37" s="1104"/>
      <c r="AN37" s="1104"/>
      <c r="AO37" s="1104"/>
      <c r="AP37" s="1104"/>
      <c r="AQ37" s="1104"/>
      <c r="AR37" s="1104"/>
      <c r="AS37" s="1104"/>
      <c r="AT37" s="1104"/>
      <c r="AU37" s="1104"/>
      <c r="AV37" s="1104"/>
      <c r="AW37" s="1104"/>
      <c r="AX37" s="1104"/>
      <c r="AY37" s="1104"/>
      <c r="AZ37" s="1105"/>
      <c r="BA37" s="175"/>
    </row>
    <row r="38" spans="1:53" ht="15.75" thickBot="1" x14ac:dyDescent="0.3">
      <c r="A38" s="177"/>
      <c r="B38" s="183"/>
      <c r="C38" s="184"/>
      <c r="D38" s="184"/>
      <c r="E38" s="184"/>
      <c r="F38" s="184"/>
      <c r="G38" s="184"/>
      <c r="H38" s="184"/>
      <c r="I38" s="184"/>
      <c r="J38" s="1154"/>
      <c r="K38" s="1154"/>
      <c r="L38" s="1154"/>
      <c r="M38" s="1154"/>
      <c r="N38" s="1154"/>
      <c r="O38" s="1154"/>
      <c r="P38" s="1154"/>
      <c r="Q38" s="1154"/>
      <c r="R38" s="1111" t="s">
        <v>29</v>
      </c>
      <c r="S38" s="1111"/>
      <c r="T38" s="1112"/>
      <c r="U38" s="1104"/>
      <c r="V38" s="1104"/>
      <c r="W38" s="1104"/>
      <c r="X38" s="1104"/>
      <c r="Y38" s="1104"/>
      <c r="Z38" s="1104"/>
      <c r="AA38" s="1104"/>
      <c r="AB38" s="1104"/>
      <c r="AC38" s="1104"/>
      <c r="AD38" s="1104"/>
      <c r="AE38" s="1104"/>
      <c r="AF38" s="1104"/>
      <c r="AG38" s="1104"/>
      <c r="AH38" s="1104"/>
      <c r="AI38" s="1104"/>
      <c r="AJ38" s="1104"/>
      <c r="AK38" s="1104"/>
      <c r="AL38" s="1104"/>
      <c r="AM38" s="1104"/>
      <c r="AN38" s="1104"/>
      <c r="AO38" s="1104"/>
      <c r="AP38" s="1104"/>
      <c r="AQ38" s="1104"/>
      <c r="AR38" s="1104"/>
      <c r="AS38" s="1104"/>
      <c r="AT38" s="1104"/>
      <c r="AU38" s="1104"/>
      <c r="AV38" s="1104"/>
      <c r="AW38" s="1104"/>
      <c r="AX38" s="1104"/>
      <c r="AY38" s="1104"/>
      <c r="AZ38" s="1105"/>
      <c r="BA38" s="175"/>
    </row>
    <row r="39" spans="1:53" ht="15.75" thickBot="1" x14ac:dyDescent="0.3">
      <c r="A39" s="177"/>
      <c r="B39" s="1150" t="s">
        <v>425</v>
      </c>
      <c r="C39" s="1150"/>
      <c r="D39" s="1150"/>
      <c r="E39" s="1150"/>
      <c r="F39" s="1150"/>
      <c r="G39" s="1150"/>
      <c r="H39" s="1150"/>
      <c r="I39" s="1150"/>
      <c r="J39" s="1151"/>
      <c r="K39" s="1151"/>
      <c r="L39" s="1151"/>
      <c r="M39" s="1151"/>
      <c r="N39" s="1151"/>
      <c r="O39" s="1151"/>
      <c r="P39" s="1151"/>
      <c r="Q39" s="1152"/>
      <c r="R39" s="1098">
        <v>9000</v>
      </c>
      <c r="S39" s="1099"/>
      <c r="T39" s="115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3"/>
      <c r="AG39" s="1093"/>
      <c r="AH39" s="1093"/>
      <c r="AI39" s="1093"/>
      <c r="AJ39" s="1093"/>
      <c r="AK39" s="1093"/>
      <c r="AL39" s="1093"/>
      <c r="AM39" s="1093"/>
      <c r="AN39" s="1093"/>
      <c r="AO39" s="1093"/>
      <c r="AP39" s="1093"/>
      <c r="AQ39" s="1093"/>
      <c r="AR39" s="1093"/>
      <c r="AS39" s="1093"/>
      <c r="AT39" s="1093"/>
      <c r="AU39" s="1093"/>
      <c r="AV39" s="1093"/>
      <c r="AW39" s="1093"/>
      <c r="AX39" s="1093"/>
      <c r="AY39" s="1093"/>
      <c r="AZ39" s="1094"/>
      <c r="BA39" s="175"/>
    </row>
    <row r="40" spans="1:53" x14ac:dyDescent="0.25">
      <c r="A40" s="175"/>
      <c r="B40" s="181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75"/>
    </row>
    <row r="41" spans="1:53" x14ac:dyDescent="0.25">
      <c r="A41" s="180"/>
      <c r="B41" s="1149" t="s">
        <v>542</v>
      </c>
      <c r="C41" s="1149"/>
      <c r="D41" s="1149"/>
      <c r="E41" s="1149"/>
      <c r="F41" s="1149"/>
      <c r="G41" s="1149"/>
      <c r="H41" s="1149"/>
      <c r="I41" s="1149"/>
      <c r="J41" s="1149"/>
      <c r="K41" s="1149"/>
      <c r="L41" s="1149"/>
      <c r="M41" s="1149"/>
      <c r="N41" s="1149"/>
      <c r="O41" s="1149"/>
      <c r="P41" s="1149"/>
      <c r="Q41" s="1149"/>
      <c r="R41" s="1149"/>
      <c r="S41" s="1149"/>
      <c r="T41" s="1149"/>
      <c r="U41" s="1149"/>
      <c r="V41" s="1149"/>
      <c r="W41" s="1149"/>
      <c r="X41" s="1149"/>
      <c r="Y41" s="1149"/>
      <c r="Z41" s="1149"/>
      <c r="AA41" s="1149"/>
      <c r="AB41" s="1149"/>
      <c r="AC41" s="1149"/>
      <c r="AD41" s="1149"/>
      <c r="AE41" s="1149"/>
      <c r="AF41" s="1149"/>
      <c r="AG41" s="1149"/>
      <c r="AH41" s="1149"/>
      <c r="AI41" s="1149"/>
      <c r="AJ41" s="1149"/>
      <c r="AK41" s="1149"/>
      <c r="AL41" s="1149"/>
      <c r="AM41" s="1149"/>
      <c r="AN41" s="1149"/>
      <c r="AO41" s="1149"/>
      <c r="AP41" s="1149"/>
      <c r="AQ41" s="1149"/>
      <c r="AR41" s="1149"/>
      <c r="AS41" s="1149"/>
      <c r="AT41" s="1149"/>
      <c r="AU41" s="1149"/>
      <c r="AV41" s="1149"/>
      <c r="AW41" s="1149"/>
      <c r="AX41" s="1149"/>
      <c r="AY41" s="1149"/>
      <c r="AZ41" s="1149"/>
      <c r="BA41" s="180"/>
    </row>
    <row r="42" spans="1:53" x14ac:dyDescent="0.25">
      <c r="A42" s="175"/>
      <c r="B42" s="1139" t="s">
        <v>426</v>
      </c>
      <c r="C42" s="1139"/>
      <c r="D42" s="1139"/>
      <c r="E42" s="1139"/>
      <c r="F42" s="1139"/>
      <c r="G42" s="1139"/>
      <c r="H42" s="1139"/>
      <c r="I42" s="1139"/>
      <c r="J42" s="1139"/>
      <c r="K42" s="1139"/>
      <c r="L42" s="1139"/>
      <c r="M42" s="1139"/>
      <c r="N42" s="1139"/>
      <c r="O42" s="1139"/>
      <c r="P42" s="1139"/>
      <c r="Q42" s="1139"/>
      <c r="R42" s="1139"/>
      <c r="S42" s="1139"/>
      <c r="T42" s="1139"/>
      <c r="U42" s="1139"/>
      <c r="V42" s="1139"/>
      <c r="W42" s="1139"/>
      <c r="X42" s="1139"/>
      <c r="Y42" s="1139"/>
      <c r="Z42" s="1139"/>
      <c r="AA42" s="1139"/>
      <c r="AB42" s="1139"/>
      <c r="AC42" s="1139"/>
      <c r="AD42" s="1139"/>
      <c r="AE42" s="1139"/>
      <c r="AF42" s="1139"/>
      <c r="AG42" s="1139"/>
      <c r="AH42" s="1139"/>
      <c r="AI42" s="1139"/>
      <c r="AJ42" s="1139"/>
      <c r="AK42" s="1139"/>
      <c r="AL42" s="1139"/>
      <c r="AM42" s="1139"/>
      <c r="AN42" s="1139"/>
      <c r="AO42" s="1139"/>
      <c r="AP42" s="1139"/>
      <c r="AQ42" s="1139"/>
      <c r="AR42" s="1139"/>
      <c r="AS42" s="1139"/>
      <c r="AT42" s="1139"/>
      <c r="AU42" s="1139"/>
      <c r="AV42" s="1139"/>
      <c r="AW42" s="1139"/>
      <c r="AX42" s="1139"/>
      <c r="AY42" s="1139"/>
      <c r="AZ42" s="1139"/>
      <c r="BA42" s="175"/>
    </row>
    <row r="43" spans="1:53" x14ac:dyDescent="0.25">
      <c r="A43" s="175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5"/>
      <c r="S43" s="185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75"/>
    </row>
    <row r="44" spans="1:53" x14ac:dyDescent="0.25">
      <c r="A44" s="175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140" t="s">
        <v>411</v>
      </c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1140"/>
      <c r="AE44" s="1140"/>
      <c r="AF44" s="1140"/>
      <c r="AG44" s="1140"/>
      <c r="AH44" s="1140"/>
      <c r="AI44" s="1140"/>
      <c r="AJ44" s="1140"/>
      <c r="AK44" s="1140"/>
      <c r="AL44" s="1140"/>
      <c r="AM44" s="1140"/>
      <c r="AN44" s="1140"/>
      <c r="AO44" s="1140"/>
      <c r="AP44" s="1140"/>
      <c r="AQ44" s="1140"/>
      <c r="AR44" s="1140"/>
      <c r="AS44" s="1140"/>
      <c r="AT44" s="1140"/>
      <c r="AU44" s="1140"/>
      <c r="AV44" s="1140"/>
      <c r="AW44" s="1140"/>
      <c r="AX44" s="1140"/>
      <c r="AY44" s="1140"/>
      <c r="AZ44" s="1140"/>
      <c r="BA44" s="175"/>
    </row>
    <row r="45" spans="1:53" x14ac:dyDescent="0.25">
      <c r="A45" s="175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175"/>
    </row>
    <row r="46" spans="1:53" x14ac:dyDescent="0.25">
      <c r="A46" s="177"/>
      <c r="B46" s="1141" t="s">
        <v>251</v>
      </c>
      <c r="C46" s="1141"/>
      <c r="D46" s="1141"/>
      <c r="E46" s="1141"/>
      <c r="F46" s="1144" t="s">
        <v>252</v>
      </c>
      <c r="G46" s="1144"/>
      <c r="H46" s="1144"/>
      <c r="I46" s="1144"/>
      <c r="J46" s="1144" t="s">
        <v>253</v>
      </c>
      <c r="K46" s="1144"/>
      <c r="L46" s="1144"/>
      <c r="M46" s="1144"/>
      <c r="N46" s="1144" t="s">
        <v>254</v>
      </c>
      <c r="O46" s="1144"/>
      <c r="P46" s="1144"/>
      <c r="Q46" s="1144"/>
      <c r="R46" s="1144" t="s">
        <v>255</v>
      </c>
      <c r="S46" s="1144"/>
      <c r="T46" s="1144"/>
      <c r="U46" s="1127" t="s">
        <v>427</v>
      </c>
      <c r="V46" s="1141"/>
      <c r="W46" s="1141"/>
      <c r="X46" s="1141"/>
      <c r="Y46" s="1128"/>
      <c r="Z46" s="1127" t="s">
        <v>72</v>
      </c>
      <c r="AA46" s="1141"/>
      <c r="AB46" s="1128"/>
      <c r="AC46" s="1131" t="s">
        <v>176</v>
      </c>
      <c r="AD46" s="1132"/>
      <c r="AE46" s="1132"/>
      <c r="AF46" s="1132"/>
      <c r="AG46" s="1132"/>
      <c r="AH46" s="1132"/>
      <c r="AI46" s="1132"/>
      <c r="AJ46" s="1132"/>
      <c r="AK46" s="1132"/>
      <c r="AL46" s="1132"/>
      <c r="AM46" s="1132"/>
      <c r="AN46" s="1132"/>
      <c r="AO46" s="1132"/>
      <c r="AP46" s="1132"/>
      <c r="AQ46" s="1132"/>
      <c r="AR46" s="1132"/>
      <c r="AS46" s="1132"/>
      <c r="AT46" s="1147"/>
      <c r="AU46" s="1127" t="s">
        <v>409</v>
      </c>
      <c r="AV46" s="1141"/>
      <c r="AW46" s="1141"/>
      <c r="AX46" s="1141"/>
      <c r="AY46" s="1141"/>
      <c r="AZ46" s="1141"/>
      <c r="BA46" s="177"/>
    </row>
    <row r="47" spans="1:53" ht="59.25" customHeight="1" x14ac:dyDescent="0.25">
      <c r="A47" s="177"/>
      <c r="B47" s="1142"/>
      <c r="C47" s="1142"/>
      <c r="D47" s="1142"/>
      <c r="E47" s="1142"/>
      <c r="F47" s="1144"/>
      <c r="G47" s="1144"/>
      <c r="H47" s="1144"/>
      <c r="I47" s="1144"/>
      <c r="J47" s="1144"/>
      <c r="K47" s="1144"/>
      <c r="L47" s="1144"/>
      <c r="M47" s="1144"/>
      <c r="N47" s="1144"/>
      <c r="O47" s="1144"/>
      <c r="P47" s="1144"/>
      <c r="Q47" s="1144"/>
      <c r="R47" s="1144"/>
      <c r="S47" s="1144"/>
      <c r="T47" s="1144"/>
      <c r="U47" s="1145"/>
      <c r="V47" s="1142"/>
      <c r="W47" s="1142"/>
      <c r="X47" s="1142"/>
      <c r="Y47" s="1146"/>
      <c r="Z47" s="1145"/>
      <c r="AA47" s="1142"/>
      <c r="AB47" s="1146"/>
      <c r="AC47" s="1131" t="s">
        <v>73</v>
      </c>
      <c r="AD47" s="1132"/>
      <c r="AE47" s="1132"/>
      <c r="AF47" s="1132"/>
      <c r="AG47" s="1132"/>
      <c r="AH47" s="1147"/>
      <c r="AI47" s="1131" t="s">
        <v>116</v>
      </c>
      <c r="AJ47" s="1132"/>
      <c r="AK47" s="1132"/>
      <c r="AL47" s="1132"/>
      <c r="AM47" s="1132"/>
      <c r="AN47" s="1147"/>
      <c r="AO47" s="1131" t="s">
        <v>167</v>
      </c>
      <c r="AP47" s="1132"/>
      <c r="AQ47" s="1132"/>
      <c r="AR47" s="1132"/>
      <c r="AS47" s="1132"/>
      <c r="AT47" s="1147"/>
      <c r="AU47" s="1145"/>
      <c r="AV47" s="1142"/>
      <c r="AW47" s="1142"/>
      <c r="AX47" s="1142"/>
      <c r="AY47" s="1142"/>
      <c r="AZ47" s="1142"/>
      <c r="BA47" s="177"/>
    </row>
    <row r="48" spans="1:53" x14ac:dyDescent="0.25">
      <c r="A48" s="177"/>
      <c r="B48" s="1142"/>
      <c r="C48" s="1142"/>
      <c r="D48" s="1142"/>
      <c r="E48" s="1142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4"/>
      <c r="S48" s="1144"/>
      <c r="T48" s="1144"/>
      <c r="U48" s="1145"/>
      <c r="V48" s="1142"/>
      <c r="W48" s="1142"/>
      <c r="X48" s="1142"/>
      <c r="Y48" s="1146"/>
      <c r="Z48" s="1145"/>
      <c r="AA48" s="1142"/>
      <c r="AB48" s="1146"/>
      <c r="AC48" s="1127" t="s">
        <v>6</v>
      </c>
      <c r="AD48" s="1128"/>
      <c r="AE48" s="1131" t="s">
        <v>412</v>
      </c>
      <c r="AF48" s="1132"/>
      <c r="AG48" s="1132"/>
      <c r="AH48" s="1147"/>
      <c r="AI48" s="1127" t="s">
        <v>6</v>
      </c>
      <c r="AJ48" s="1128"/>
      <c r="AK48" s="1131" t="s">
        <v>412</v>
      </c>
      <c r="AL48" s="1132"/>
      <c r="AM48" s="1132"/>
      <c r="AN48" s="1147"/>
      <c r="AO48" s="1127" t="s">
        <v>6</v>
      </c>
      <c r="AP48" s="1128"/>
      <c r="AQ48" s="1131" t="s">
        <v>412</v>
      </c>
      <c r="AR48" s="1132"/>
      <c r="AS48" s="1132"/>
      <c r="AT48" s="1147"/>
      <c r="AU48" s="1127" t="s">
        <v>6</v>
      </c>
      <c r="AV48" s="1128"/>
      <c r="AW48" s="1131" t="s">
        <v>412</v>
      </c>
      <c r="AX48" s="1132"/>
      <c r="AY48" s="1132"/>
      <c r="AZ48" s="1132"/>
      <c r="BA48" s="177"/>
    </row>
    <row r="49" spans="1:53" ht="90.75" customHeight="1" x14ac:dyDescent="0.25">
      <c r="A49" s="177"/>
      <c r="B49" s="1143"/>
      <c r="C49" s="1143"/>
      <c r="D49" s="1143"/>
      <c r="E49" s="1143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4"/>
      <c r="R49" s="1144"/>
      <c r="S49" s="1144"/>
      <c r="T49" s="1144"/>
      <c r="U49" s="1129"/>
      <c r="V49" s="1143"/>
      <c r="W49" s="1143"/>
      <c r="X49" s="1143"/>
      <c r="Y49" s="1130"/>
      <c r="Z49" s="1129"/>
      <c r="AA49" s="1143"/>
      <c r="AB49" s="1130"/>
      <c r="AC49" s="1129"/>
      <c r="AD49" s="1130"/>
      <c r="AE49" s="1133" t="s">
        <v>408</v>
      </c>
      <c r="AF49" s="1134"/>
      <c r="AG49" s="1133" t="s">
        <v>284</v>
      </c>
      <c r="AH49" s="1134"/>
      <c r="AI49" s="1129"/>
      <c r="AJ49" s="1130"/>
      <c r="AK49" s="1133" t="s">
        <v>408</v>
      </c>
      <c r="AL49" s="1134"/>
      <c r="AM49" s="1133" t="s">
        <v>284</v>
      </c>
      <c r="AN49" s="1134"/>
      <c r="AO49" s="1129"/>
      <c r="AP49" s="1130"/>
      <c r="AQ49" s="1133" t="s">
        <v>408</v>
      </c>
      <c r="AR49" s="1134"/>
      <c r="AS49" s="1133" t="s">
        <v>284</v>
      </c>
      <c r="AT49" s="1134"/>
      <c r="AU49" s="1129"/>
      <c r="AV49" s="1130"/>
      <c r="AW49" s="1133" t="s">
        <v>408</v>
      </c>
      <c r="AX49" s="1134"/>
      <c r="AY49" s="1133" t="s">
        <v>284</v>
      </c>
      <c r="AZ49" s="1135"/>
      <c r="BA49" s="177"/>
    </row>
    <row r="50" spans="1:53" ht="15.75" thickBot="1" x14ac:dyDescent="0.3">
      <c r="A50" s="177"/>
      <c r="B50" s="1114" t="s">
        <v>168</v>
      </c>
      <c r="C50" s="1114"/>
      <c r="D50" s="1114"/>
      <c r="E50" s="1115"/>
      <c r="F50" s="1114" t="s">
        <v>75</v>
      </c>
      <c r="G50" s="1114"/>
      <c r="H50" s="1114"/>
      <c r="I50" s="1115"/>
      <c r="J50" s="1114" t="s">
        <v>9</v>
      </c>
      <c r="K50" s="1114"/>
      <c r="L50" s="1114"/>
      <c r="M50" s="1115"/>
      <c r="N50" s="1114" t="s">
        <v>10</v>
      </c>
      <c r="O50" s="1114"/>
      <c r="P50" s="1114"/>
      <c r="Q50" s="1115"/>
      <c r="R50" s="1114" t="s">
        <v>11</v>
      </c>
      <c r="S50" s="1114"/>
      <c r="T50" s="1115"/>
      <c r="U50" s="1124">
        <v>6</v>
      </c>
      <c r="V50" s="1125"/>
      <c r="W50" s="1125"/>
      <c r="X50" s="1125"/>
      <c r="Y50" s="1126"/>
      <c r="Z50" s="1136" t="s">
        <v>13</v>
      </c>
      <c r="AA50" s="1137"/>
      <c r="AB50" s="1138"/>
      <c r="AC50" s="1113" t="s">
        <v>14</v>
      </c>
      <c r="AD50" s="1113"/>
      <c r="AE50" s="1113" t="s">
        <v>15</v>
      </c>
      <c r="AF50" s="1113"/>
      <c r="AG50" s="1113" t="s">
        <v>16</v>
      </c>
      <c r="AH50" s="1113"/>
      <c r="AI50" s="1113" t="s">
        <v>17</v>
      </c>
      <c r="AJ50" s="1113"/>
      <c r="AK50" s="1113" t="s">
        <v>18</v>
      </c>
      <c r="AL50" s="1113"/>
      <c r="AM50" s="1113" t="s">
        <v>19</v>
      </c>
      <c r="AN50" s="1113"/>
      <c r="AO50" s="1113" t="s">
        <v>20</v>
      </c>
      <c r="AP50" s="1113"/>
      <c r="AQ50" s="1113" t="s">
        <v>171</v>
      </c>
      <c r="AR50" s="1113"/>
      <c r="AS50" s="1113" t="s">
        <v>172</v>
      </c>
      <c r="AT50" s="1113"/>
      <c r="AU50" s="1113" t="s">
        <v>173</v>
      </c>
      <c r="AV50" s="1113"/>
      <c r="AW50" s="1113" t="s">
        <v>174</v>
      </c>
      <c r="AX50" s="1113"/>
      <c r="AY50" s="1093" t="s">
        <v>175</v>
      </c>
      <c r="AZ50" s="1121"/>
      <c r="BA50" s="177"/>
    </row>
    <row r="51" spans="1:53" x14ac:dyDescent="0.25">
      <c r="A51" s="187"/>
      <c r="B51" s="1117" t="s">
        <v>26</v>
      </c>
      <c r="C51" s="1118"/>
      <c r="D51" s="1118"/>
      <c r="E51" s="1118"/>
      <c r="F51" s="1118"/>
      <c r="G51" s="1118"/>
      <c r="H51" s="1118"/>
      <c r="I51" s="1118"/>
      <c r="J51" s="1118"/>
      <c r="K51" s="1118"/>
      <c r="L51" s="1118"/>
      <c r="M51" s="1118"/>
      <c r="N51" s="1118" t="s">
        <v>26</v>
      </c>
      <c r="O51" s="1118"/>
      <c r="P51" s="1118"/>
      <c r="Q51" s="1118"/>
      <c r="R51" s="1118"/>
      <c r="S51" s="1118"/>
      <c r="T51" s="1118"/>
      <c r="U51" s="1106"/>
      <c r="V51" s="1106"/>
      <c r="W51" s="1106"/>
      <c r="X51" s="1106"/>
      <c r="Y51" s="1106"/>
      <c r="Z51" s="1122" t="s">
        <v>277</v>
      </c>
      <c r="AA51" s="1122"/>
      <c r="AB51" s="1123"/>
      <c r="AC51" s="1106"/>
      <c r="AD51" s="1106"/>
      <c r="AE51" s="1106"/>
      <c r="AF51" s="1106"/>
      <c r="AG51" s="1106"/>
      <c r="AH51" s="1106"/>
      <c r="AI51" s="1106"/>
      <c r="AJ51" s="1106"/>
      <c r="AK51" s="1106"/>
      <c r="AL51" s="1106"/>
      <c r="AM51" s="1106"/>
      <c r="AN51" s="1106"/>
      <c r="AO51" s="1106"/>
      <c r="AP51" s="1106"/>
      <c r="AQ51" s="1106"/>
      <c r="AR51" s="1106"/>
      <c r="AS51" s="1106"/>
      <c r="AT51" s="1106"/>
      <c r="AU51" s="1106"/>
      <c r="AV51" s="1106"/>
      <c r="AW51" s="1106"/>
      <c r="AX51" s="1106"/>
      <c r="AY51" s="1106"/>
      <c r="AZ51" s="1116"/>
      <c r="BA51" s="175"/>
    </row>
    <row r="52" spans="1:53" ht="15.75" thickBot="1" x14ac:dyDescent="0.3">
      <c r="A52" s="187"/>
      <c r="B52" s="1119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1104"/>
      <c r="R52" s="1104"/>
      <c r="S52" s="1104"/>
      <c r="T52" s="1104"/>
      <c r="U52" s="1093"/>
      <c r="V52" s="1093"/>
      <c r="W52" s="1093"/>
      <c r="X52" s="1093"/>
      <c r="Y52" s="1093"/>
      <c r="Z52" s="1111" t="s">
        <v>278</v>
      </c>
      <c r="AA52" s="1111"/>
      <c r="AB52" s="1112"/>
      <c r="AC52" s="1104"/>
      <c r="AD52" s="1104"/>
      <c r="AE52" s="1104"/>
      <c r="AF52" s="1104"/>
      <c r="AG52" s="1104"/>
      <c r="AH52" s="1104"/>
      <c r="AI52" s="1104"/>
      <c r="AJ52" s="1104"/>
      <c r="AK52" s="1104"/>
      <c r="AL52" s="1104"/>
      <c r="AM52" s="1104"/>
      <c r="AN52" s="1104"/>
      <c r="AO52" s="1104"/>
      <c r="AP52" s="1104"/>
      <c r="AQ52" s="1104"/>
      <c r="AR52" s="1104"/>
      <c r="AS52" s="1104"/>
      <c r="AT52" s="1104"/>
      <c r="AU52" s="1104"/>
      <c r="AV52" s="1104"/>
      <c r="AW52" s="1104"/>
      <c r="AX52" s="1104"/>
      <c r="AY52" s="1104"/>
      <c r="AZ52" s="1105"/>
      <c r="BA52" s="175"/>
    </row>
    <row r="53" spans="1:53" ht="49.5" customHeight="1" thickBot="1" x14ac:dyDescent="0.3">
      <c r="A53" s="187"/>
      <c r="B53" s="1120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  <c r="R53" s="1093"/>
      <c r="S53" s="1093"/>
      <c r="T53" s="1121"/>
      <c r="U53" s="1107" t="s">
        <v>256</v>
      </c>
      <c r="V53" s="1108"/>
      <c r="W53" s="1108"/>
      <c r="X53" s="1108"/>
      <c r="Y53" s="1148"/>
      <c r="Z53" s="1110" t="s">
        <v>246</v>
      </c>
      <c r="AA53" s="1111"/>
      <c r="AB53" s="1112"/>
      <c r="AC53" s="1104"/>
      <c r="AD53" s="1104"/>
      <c r="AE53" s="1104"/>
      <c r="AF53" s="1104"/>
      <c r="AG53" s="1104"/>
      <c r="AH53" s="1104"/>
      <c r="AI53" s="1104"/>
      <c r="AJ53" s="1104"/>
      <c r="AK53" s="1104"/>
      <c r="AL53" s="1104"/>
      <c r="AM53" s="1104"/>
      <c r="AN53" s="1104"/>
      <c r="AO53" s="1104"/>
      <c r="AP53" s="1104"/>
      <c r="AQ53" s="1104"/>
      <c r="AR53" s="1104"/>
      <c r="AS53" s="1104"/>
      <c r="AT53" s="1104"/>
      <c r="AU53" s="1104"/>
      <c r="AV53" s="1104"/>
      <c r="AW53" s="1104"/>
      <c r="AX53" s="1104"/>
      <c r="AY53" s="1104"/>
      <c r="AZ53" s="1105"/>
      <c r="BA53" s="175"/>
    </row>
    <row r="54" spans="1:53" ht="15.75" thickBot="1" x14ac:dyDescent="0.3">
      <c r="A54" s="175"/>
      <c r="B54" s="1096" t="s">
        <v>58</v>
      </c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8">
        <v>9009</v>
      </c>
      <c r="AA54" s="1099"/>
      <c r="AB54" s="1099"/>
      <c r="AC54" s="1093"/>
      <c r="AD54" s="1093"/>
      <c r="AE54" s="1093"/>
      <c r="AF54" s="1093"/>
      <c r="AG54" s="1093"/>
      <c r="AH54" s="1093"/>
      <c r="AI54" s="1093"/>
      <c r="AJ54" s="1093"/>
      <c r="AK54" s="1093"/>
      <c r="AL54" s="1093"/>
      <c r="AM54" s="1093"/>
      <c r="AN54" s="1093"/>
      <c r="AO54" s="1093"/>
      <c r="AP54" s="1093"/>
      <c r="AQ54" s="1093"/>
      <c r="AR54" s="1093"/>
      <c r="AS54" s="1093"/>
      <c r="AT54" s="1093"/>
      <c r="AU54" s="1093"/>
      <c r="AV54" s="1093"/>
      <c r="AW54" s="1093"/>
      <c r="AX54" s="1093"/>
      <c r="AY54" s="1093"/>
      <c r="AZ54" s="1094"/>
      <c r="BA54" s="175"/>
    </row>
    <row r="55" spans="1:53" x14ac:dyDescent="0.25">
      <c r="A55" s="175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188"/>
      <c r="AA55" s="18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175"/>
    </row>
    <row r="56" spans="1:53" x14ac:dyDescent="0.25">
      <c r="A56" s="175"/>
      <c r="B56" s="1139" t="s">
        <v>423</v>
      </c>
      <c r="C56" s="1139"/>
      <c r="D56" s="1139"/>
      <c r="E56" s="1139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39"/>
      <c r="T56" s="1139"/>
      <c r="U56" s="1139"/>
      <c r="V56" s="1139"/>
      <c r="W56" s="1139"/>
      <c r="X56" s="1139"/>
      <c r="Y56" s="1139"/>
      <c r="Z56" s="1139"/>
      <c r="AA56" s="1139"/>
      <c r="AB56" s="1139"/>
      <c r="AC56" s="1139"/>
      <c r="AD56" s="1139"/>
      <c r="AE56" s="1139"/>
      <c r="AF56" s="1139"/>
      <c r="AG56" s="1139"/>
      <c r="AH56" s="1139"/>
      <c r="AI56" s="1139"/>
      <c r="AJ56" s="1139"/>
      <c r="AK56" s="1139"/>
      <c r="AL56" s="1139"/>
      <c r="AM56" s="1139"/>
      <c r="AN56" s="1139"/>
      <c r="AO56" s="1139"/>
      <c r="AP56" s="1139"/>
      <c r="AQ56" s="1139"/>
      <c r="AR56" s="1139"/>
      <c r="AS56" s="1139"/>
      <c r="AT56" s="1139"/>
      <c r="AU56" s="1139"/>
      <c r="AV56" s="1139"/>
      <c r="AW56" s="1139"/>
      <c r="AX56" s="1139"/>
      <c r="AY56" s="1139"/>
      <c r="AZ56" s="1139"/>
      <c r="BA56" s="175"/>
    </row>
    <row r="57" spans="1:53" x14ac:dyDescent="0.25">
      <c r="A57" s="175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5"/>
      <c r="S57" s="185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75"/>
    </row>
    <row r="58" spans="1:53" x14ac:dyDescent="0.25">
      <c r="A58" s="175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140" t="s">
        <v>411</v>
      </c>
      <c r="S58" s="1140"/>
      <c r="T58" s="1140"/>
      <c r="U58" s="1140"/>
      <c r="V58" s="1140"/>
      <c r="W58" s="1140"/>
      <c r="X58" s="1140"/>
      <c r="Y58" s="1140"/>
      <c r="Z58" s="1140"/>
      <c r="AA58" s="1140"/>
      <c r="AB58" s="1140"/>
      <c r="AC58" s="1140"/>
      <c r="AD58" s="1140"/>
      <c r="AE58" s="1140"/>
      <c r="AF58" s="1140"/>
      <c r="AG58" s="1140"/>
      <c r="AH58" s="1140"/>
      <c r="AI58" s="1140"/>
      <c r="AJ58" s="1140"/>
      <c r="AK58" s="1140"/>
      <c r="AL58" s="1140"/>
      <c r="AM58" s="1140"/>
      <c r="AN58" s="1140"/>
      <c r="AO58" s="1140"/>
      <c r="AP58" s="1140"/>
      <c r="AQ58" s="1140"/>
      <c r="AR58" s="1140"/>
      <c r="AS58" s="1140"/>
      <c r="AT58" s="1140"/>
      <c r="AU58" s="1140"/>
      <c r="AV58" s="1140"/>
      <c r="AW58" s="1140"/>
      <c r="AX58" s="1140"/>
      <c r="AY58" s="1140"/>
      <c r="AZ58" s="1140"/>
      <c r="BA58" s="175"/>
    </row>
    <row r="59" spans="1:53" x14ac:dyDescent="0.25">
      <c r="A59" s="175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175"/>
    </row>
    <row r="60" spans="1:53" x14ac:dyDescent="0.25">
      <c r="A60" s="177"/>
      <c r="B60" s="1141" t="s">
        <v>251</v>
      </c>
      <c r="C60" s="1141"/>
      <c r="D60" s="1141"/>
      <c r="E60" s="1141"/>
      <c r="F60" s="1144" t="s">
        <v>252</v>
      </c>
      <c r="G60" s="1144"/>
      <c r="H60" s="1144"/>
      <c r="I60" s="1144"/>
      <c r="J60" s="1144" t="s">
        <v>253</v>
      </c>
      <c r="K60" s="1144"/>
      <c r="L60" s="1144"/>
      <c r="M60" s="1144"/>
      <c r="N60" s="1144" t="s">
        <v>254</v>
      </c>
      <c r="O60" s="1144"/>
      <c r="P60" s="1144"/>
      <c r="Q60" s="1144"/>
      <c r="R60" s="1144" t="s">
        <v>255</v>
      </c>
      <c r="S60" s="1144"/>
      <c r="T60" s="1144"/>
      <c r="U60" s="1127" t="s">
        <v>427</v>
      </c>
      <c r="V60" s="1141"/>
      <c r="W60" s="1141"/>
      <c r="X60" s="1141"/>
      <c r="Y60" s="1128"/>
      <c r="Z60" s="1127" t="s">
        <v>72</v>
      </c>
      <c r="AA60" s="1141"/>
      <c r="AB60" s="1128"/>
      <c r="AC60" s="1131" t="s">
        <v>176</v>
      </c>
      <c r="AD60" s="1132"/>
      <c r="AE60" s="1132"/>
      <c r="AF60" s="1132"/>
      <c r="AG60" s="1132"/>
      <c r="AH60" s="1132"/>
      <c r="AI60" s="1132"/>
      <c r="AJ60" s="1132"/>
      <c r="AK60" s="1132"/>
      <c r="AL60" s="1132"/>
      <c r="AM60" s="1132"/>
      <c r="AN60" s="1132"/>
      <c r="AO60" s="1132"/>
      <c r="AP60" s="1132"/>
      <c r="AQ60" s="1132"/>
      <c r="AR60" s="1132"/>
      <c r="AS60" s="1132"/>
      <c r="AT60" s="1147"/>
      <c r="AU60" s="1127" t="s">
        <v>409</v>
      </c>
      <c r="AV60" s="1141"/>
      <c r="AW60" s="1141"/>
      <c r="AX60" s="1141"/>
      <c r="AY60" s="1141"/>
      <c r="AZ60" s="1141"/>
      <c r="BA60" s="177"/>
    </row>
    <row r="61" spans="1:53" x14ac:dyDescent="0.25">
      <c r="A61" s="177"/>
      <c r="B61" s="1142"/>
      <c r="C61" s="1142"/>
      <c r="D61" s="1142"/>
      <c r="E61" s="1142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5"/>
      <c r="V61" s="1142"/>
      <c r="W61" s="1142"/>
      <c r="X61" s="1142"/>
      <c r="Y61" s="1146"/>
      <c r="Z61" s="1145"/>
      <c r="AA61" s="1142"/>
      <c r="AB61" s="1146"/>
      <c r="AC61" s="1131" t="s">
        <v>73</v>
      </c>
      <c r="AD61" s="1132"/>
      <c r="AE61" s="1132"/>
      <c r="AF61" s="1132"/>
      <c r="AG61" s="1132"/>
      <c r="AH61" s="1147"/>
      <c r="AI61" s="1131" t="s">
        <v>116</v>
      </c>
      <c r="AJ61" s="1132"/>
      <c r="AK61" s="1132"/>
      <c r="AL61" s="1132"/>
      <c r="AM61" s="1132"/>
      <c r="AN61" s="1147"/>
      <c r="AO61" s="1131" t="s">
        <v>167</v>
      </c>
      <c r="AP61" s="1132"/>
      <c r="AQ61" s="1132"/>
      <c r="AR61" s="1132"/>
      <c r="AS61" s="1132"/>
      <c r="AT61" s="1147"/>
      <c r="AU61" s="1145"/>
      <c r="AV61" s="1142"/>
      <c r="AW61" s="1142"/>
      <c r="AX61" s="1142"/>
      <c r="AY61" s="1142"/>
      <c r="AZ61" s="1142"/>
      <c r="BA61" s="177"/>
    </row>
    <row r="62" spans="1:53" x14ac:dyDescent="0.25">
      <c r="A62" s="177"/>
      <c r="B62" s="1142"/>
      <c r="C62" s="1142"/>
      <c r="D62" s="1142"/>
      <c r="E62" s="1142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5"/>
      <c r="V62" s="1142"/>
      <c r="W62" s="1142"/>
      <c r="X62" s="1142"/>
      <c r="Y62" s="1146"/>
      <c r="Z62" s="1145"/>
      <c r="AA62" s="1142"/>
      <c r="AB62" s="1146"/>
      <c r="AC62" s="1127" t="s">
        <v>6</v>
      </c>
      <c r="AD62" s="1128"/>
      <c r="AE62" s="1131" t="s">
        <v>412</v>
      </c>
      <c r="AF62" s="1132"/>
      <c r="AG62" s="1132"/>
      <c r="AH62" s="1147"/>
      <c r="AI62" s="1127" t="s">
        <v>6</v>
      </c>
      <c r="AJ62" s="1128"/>
      <c r="AK62" s="1131" t="s">
        <v>412</v>
      </c>
      <c r="AL62" s="1132"/>
      <c r="AM62" s="1132"/>
      <c r="AN62" s="1147"/>
      <c r="AO62" s="1127" t="s">
        <v>6</v>
      </c>
      <c r="AP62" s="1128"/>
      <c r="AQ62" s="1131" t="s">
        <v>412</v>
      </c>
      <c r="AR62" s="1132"/>
      <c r="AS62" s="1132"/>
      <c r="AT62" s="1147"/>
      <c r="AU62" s="1127" t="s">
        <v>6</v>
      </c>
      <c r="AV62" s="1128"/>
      <c r="AW62" s="1131" t="s">
        <v>412</v>
      </c>
      <c r="AX62" s="1132"/>
      <c r="AY62" s="1132"/>
      <c r="AZ62" s="1132"/>
      <c r="BA62" s="177"/>
    </row>
    <row r="63" spans="1:53" ht="85.5" customHeight="1" x14ac:dyDescent="0.25">
      <c r="A63" s="177"/>
      <c r="B63" s="1143"/>
      <c r="C63" s="1143"/>
      <c r="D63" s="1143"/>
      <c r="E63" s="1143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1144"/>
      <c r="U63" s="1129"/>
      <c r="V63" s="1143"/>
      <c r="W63" s="1143"/>
      <c r="X63" s="1143"/>
      <c r="Y63" s="1130"/>
      <c r="Z63" s="1129"/>
      <c r="AA63" s="1143"/>
      <c r="AB63" s="1130"/>
      <c r="AC63" s="1129"/>
      <c r="AD63" s="1130"/>
      <c r="AE63" s="1133" t="s">
        <v>408</v>
      </c>
      <c r="AF63" s="1134"/>
      <c r="AG63" s="1133" t="s">
        <v>284</v>
      </c>
      <c r="AH63" s="1134"/>
      <c r="AI63" s="1129"/>
      <c r="AJ63" s="1130"/>
      <c r="AK63" s="1133" t="s">
        <v>408</v>
      </c>
      <c r="AL63" s="1134"/>
      <c r="AM63" s="1133" t="s">
        <v>284</v>
      </c>
      <c r="AN63" s="1134"/>
      <c r="AO63" s="1129"/>
      <c r="AP63" s="1130"/>
      <c r="AQ63" s="1133" t="s">
        <v>408</v>
      </c>
      <c r="AR63" s="1134"/>
      <c r="AS63" s="1133" t="s">
        <v>284</v>
      </c>
      <c r="AT63" s="1134"/>
      <c r="AU63" s="1129"/>
      <c r="AV63" s="1130"/>
      <c r="AW63" s="1133" t="s">
        <v>408</v>
      </c>
      <c r="AX63" s="1134"/>
      <c r="AY63" s="1133" t="s">
        <v>284</v>
      </c>
      <c r="AZ63" s="1135"/>
      <c r="BA63" s="177"/>
    </row>
    <row r="64" spans="1:53" ht="15.75" thickBot="1" x14ac:dyDescent="0.3">
      <c r="A64" s="177"/>
      <c r="B64" s="1114" t="s">
        <v>168</v>
      </c>
      <c r="C64" s="1114"/>
      <c r="D64" s="1114"/>
      <c r="E64" s="1115"/>
      <c r="F64" s="1114" t="s">
        <v>75</v>
      </c>
      <c r="G64" s="1114"/>
      <c r="H64" s="1114"/>
      <c r="I64" s="1115"/>
      <c r="J64" s="1114" t="s">
        <v>9</v>
      </c>
      <c r="K64" s="1114"/>
      <c r="L64" s="1114"/>
      <c r="M64" s="1115"/>
      <c r="N64" s="1114" t="s">
        <v>10</v>
      </c>
      <c r="O64" s="1114"/>
      <c r="P64" s="1114"/>
      <c r="Q64" s="1115"/>
      <c r="R64" s="1114" t="s">
        <v>11</v>
      </c>
      <c r="S64" s="1114"/>
      <c r="T64" s="1115"/>
      <c r="U64" s="1124">
        <v>6</v>
      </c>
      <c r="V64" s="1125"/>
      <c r="W64" s="1125"/>
      <c r="X64" s="1125"/>
      <c r="Y64" s="1126"/>
      <c r="Z64" s="1136" t="s">
        <v>13</v>
      </c>
      <c r="AA64" s="1137"/>
      <c r="AB64" s="1138"/>
      <c r="AC64" s="1113" t="s">
        <v>14</v>
      </c>
      <c r="AD64" s="1113"/>
      <c r="AE64" s="1113" t="s">
        <v>15</v>
      </c>
      <c r="AF64" s="1113"/>
      <c r="AG64" s="1113" t="s">
        <v>16</v>
      </c>
      <c r="AH64" s="1113"/>
      <c r="AI64" s="1113" t="s">
        <v>17</v>
      </c>
      <c r="AJ64" s="1113"/>
      <c r="AK64" s="1113" t="s">
        <v>18</v>
      </c>
      <c r="AL64" s="1113"/>
      <c r="AM64" s="1113" t="s">
        <v>19</v>
      </c>
      <c r="AN64" s="1113"/>
      <c r="AO64" s="1113" t="s">
        <v>20</v>
      </c>
      <c r="AP64" s="1113"/>
      <c r="AQ64" s="1113" t="s">
        <v>171</v>
      </c>
      <c r="AR64" s="1113"/>
      <c r="AS64" s="1113" t="s">
        <v>172</v>
      </c>
      <c r="AT64" s="1113"/>
      <c r="AU64" s="1113" t="s">
        <v>173</v>
      </c>
      <c r="AV64" s="1113"/>
      <c r="AW64" s="1113" t="s">
        <v>174</v>
      </c>
      <c r="AX64" s="1113"/>
      <c r="AY64" s="1093" t="s">
        <v>175</v>
      </c>
      <c r="AZ64" s="1121"/>
      <c r="BA64" s="177"/>
    </row>
    <row r="65" spans="1:53" x14ac:dyDescent="0.25">
      <c r="A65" s="187"/>
      <c r="B65" s="1117" t="s">
        <v>26</v>
      </c>
      <c r="C65" s="1118"/>
      <c r="D65" s="1118"/>
      <c r="E65" s="1118"/>
      <c r="F65" s="1118"/>
      <c r="G65" s="1118"/>
      <c r="H65" s="1118"/>
      <c r="I65" s="1118"/>
      <c r="J65" s="1118"/>
      <c r="K65" s="1118"/>
      <c r="L65" s="1118"/>
      <c r="M65" s="1118"/>
      <c r="N65" s="1118" t="s">
        <v>26</v>
      </c>
      <c r="O65" s="1118"/>
      <c r="P65" s="1118"/>
      <c r="Q65" s="1118"/>
      <c r="R65" s="1118"/>
      <c r="S65" s="1118"/>
      <c r="T65" s="1118"/>
      <c r="U65" s="1118"/>
      <c r="V65" s="1118"/>
      <c r="W65" s="1118"/>
      <c r="X65" s="1118"/>
      <c r="Y65" s="1118"/>
      <c r="Z65" s="1122" t="s">
        <v>277</v>
      </c>
      <c r="AA65" s="1122"/>
      <c r="AB65" s="1123"/>
      <c r="AC65" s="1106"/>
      <c r="AD65" s="1106"/>
      <c r="AE65" s="1106"/>
      <c r="AF65" s="1106"/>
      <c r="AG65" s="1106"/>
      <c r="AH65" s="1106"/>
      <c r="AI65" s="1106"/>
      <c r="AJ65" s="1106"/>
      <c r="AK65" s="1106"/>
      <c r="AL65" s="1106"/>
      <c r="AM65" s="1106"/>
      <c r="AN65" s="1106"/>
      <c r="AO65" s="1106"/>
      <c r="AP65" s="1106"/>
      <c r="AQ65" s="1106"/>
      <c r="AR65" s="1106"/>
      <c r="AS65" s="1106"/>
      <c r="AT65" s="1106"/>
      <c r="AU65" s="1106"/>
      <c r="AV65" s="1106"/>
      <c r="AW65" s="1106"/>
      <c r="AX65" s="1106"/>
      <c r="AY65" s="1106"/>
      <c r="AZ65" s="1116"/>
      <c r="BA65" s="175"/>
    </row>
    <row r="66" spans="1:53" ht="15.75" thickBot="1" x14ac:dyDescent="0.3">
      <c r="A66" s="187"/>
      <c r="B66" s="1119"/>
      <c r="C66" s="1104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093"/>
      <c r="V66" s="1093"/>
      <c r="W66" s="1093"/>
      <c r="X66" s="1093"/>
      <c r="Y66" s="1093"/>
      <c r="Z66" s="1111" t="s">
        <v>278</v>
      </c>
      <c r="AA66" s="1111"/>
      <c r="AB66" s="1112"/>
      <c r="AC66" s="1104"/>
      <c r="AD66" s="1104"/>
      <c r="AE66" s="1104"/>
      <c r="AF66" s="1104"/>
      <c r="AG66" s="1104"/>
      <c r="AH66" s="1104"/>
      <c r="AI66" s="1104"/>
      <c r="AJ66" s="1104"/>
      <c r="AK66" s="1104"/>
      <c r="AL66" s="1104"/>
      <c r="AM66" s="1104"/>
      <c r="AN66" s="1104"/>
      <c r="AO66" s="1104"/>
      <c r="AP66" s="1104"/>
      <c r="AQ66" s="1104"/>
      <c r="AR66" s="1104"/>
      <c r="AS66" s="1104"/>
      <c r="AT66" s="1104"/>
      <c r="AU66" s="1104"/>
      <c r="AV66" s="1104"/>
      <c r="AW66" s="1104"/>
      <c r="AX66" s="1104"/>
      <c r="AY66" s="1104"/>
      <c r="AZ66" s="1105"/>
      <c r="BA66" s="175"/>
    </row>
    <row r="67" spans="1:53" ht="15.75" thickBot="1" x14ac:dyDescent="0.3">
      <c r="A67" s="187"/>
      <c r="B67" s="1120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121"/>
      <c r="U67" s="1107" t="s">
        <v>256</v>
      </c>
      <c r="V67" s="1108"/>
      <c r="W67" s="1108"/>
      <c r="X67" s="1108"/>
      <c r="Y67" s="1109"/>
      <c r="Z67" s="1110" t="s">
        <v>246</v>
      </c>
      <c r="AA67" s="1111"/>
      <c r="AB67" s="1112"/>
      <c r="AC67" s="1104"/>
      <c r="AD67" s="1104"/>
      <c r="AE67" s="1104"/>
      <c r="AF67" s="1104"/>
      <c r="AG67" s="1104"/>
      <c r="AH67" s="1104"/>
      <c r="AI67" s="1104"/>
      <c r="AJ67" s="1104"/>
      <c r="AK67" s="1104"/>
      <c r="AL67" s="1104"/>
      <c r="AM67" s="1104"/>
      <c r="AN67" s="1104"/>
      <c r="AO67" s="1104"/>
      <c r="AP67" s="1104"/>
      <c r="AQ67" s="1104"/>
      <c r="AR67" s="1104"/>
      <c r="AS67" s="1104"/>
      <c r="AT67" s="1104"/>
      <c r="AU67" s="1104"/>
      <c r="AV67" s="1104"/>
      <c r="AW67" s="1104"/>
      <c r="AX67" s="1104"/>
      <c r="AY67" s="1104"/>
      <c r="AZ67" s="1105"/>
      <c r="BA67" s="175"/>
    </row>
    <row r="68" spans="1:53" ht="15.75" thickBot="1" x14ac:dyDescent="0.3">
      <c r="A68" s="175"/>
      <c r="B68" s="1096" t="s">
        <v>58</v>
      </c>
      <c r="C68" s="1096"/>
      <c r="D68" s="1096"/>
      <c r="E68" s="1096"/>
      <c r="F68" s="1096"/>
      <c r="G68" s="1096"/>
      <c r="H68" s="1096"/>
      <c r="I68" s="1096"/>
      <c r="J68" s="1096"/>
      <c r="K68" s="1096"/>
      <c r="L68" s="1096"/>
      <c r="M68" s="1096"/>
      <c r="N68" s="1096"/>
      <c r="O68" s="1096"/>
      <c r="P68" s="1096"/>
      <c r="Q68" s="1096"/>
      <c r="R68" s="1096"/>
      <c r="S68" s="1096"/>
      <c r="T68" s="1096"/>
      <c r="U68" s="1096"/>
      <c r="V68" s="1096"/>
      <c r="W68" s="1096"/>
      <c r="X68" s="1096"/>
      <c r="Y68" s="1097"/>
      <c r="Z68" s="1098">
        <v>9009</v>
      </c>
      <c r="AA68" s="1099"/>
      <c r="AB68" s="1099"/>
      <c r="AC68" s="1093"/>
      <c r="AD68" s="1093"/>
      <c r="AE68" s="1093"/>
      <c r="AF68" s="1093"/>
      <c r="AG68" s="1093"/>
      <c r="AH68" s="1093"/>
      <c r="AI68" s="1093"/>
      <c r="AJ68" s="1093"/>
      <c r="AK68" s="1093"/>
      <c r="AL68" s="1093"/>
      <c r="AM68" s="1093"/>
      <c r="AN68" s="1093"/>
      <c r="AO68" s="1093"/>
      <c r="AP68" s="1093"/>
      <c r="AQ68" s="1093"/>
      <c r="AR68" s="1093"/>
      <c r="AS68" s="1093"/>
      <c r="AT68" s="1093"/>
      <c r="AU68" s="1093"/>
      <c r="AV68" s="1093"/>
      <c r="AW68" s="1093"/>
      <c r="AX68" s="1093"/>
      <c r="AY68" s="1093"/>
      <c r="AZ68" s="1094"/>
      <c r="BA68" s="175"/>
    </row>
    <row r="69" spans="1:53" x14ac:dyDescent="0.25">
      <c r="A69" s="175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90"/>
      <c r="T69" s="190"/>
      <c r="U69" s="260"/>
      <c r="V69" s="260"/>
      <c r="W69" s="260"/>
      <c r="X69" s="260"/>
      <c r="Y69" s="260"/>
      <c r="Z69" s="260"/>
      <c r="AA69" s="260"/>
      <c r="AB69" s="260"/>
      <c r="AC69" s="191"/>
      <c r="AD69" s="191"/>
      <c r="AE69" s="191"/>
      <c r="AF69" s="191"/>
      <c r="AG69" s="191"/>
      <c r="AH69" s="191"/>
      <c r="AI69" s="191"/>
      <c r="AJ69" s="191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175"/>
    </row>
    <row r="70" spans="1:53" x14ac:dyDescent="0.25">
      <c r="A70" s="180"/>
      <c r="B70" s="256"/>
      <c r="C70" s="256"/>
      <c r="D70" s="256"/>
      <c r="E70" s="256"/>
      <c r="F70" s="256"/>
      <c r="G70" s="256"/>
      <c r="H70" s="256"/>
      <c r="I70" s="256"/>
      <c r="J70" s="258"/>
      <c r="K70" s="258"/>
      <c r="L70" s="258"/>
      <c r="M70" s="258"/>
      <c r="N70" s="258"/>
      <c r="O70" s="258"/>
      <c r="P70" s="258"/>
      <c r="Q70" s="258"/>
      <c r="R70" s="192"/>
      <c r="S70" s="192"/>
      <c r="T70" s="192"/>
      <c r="U70" s="192"/>
      <c r="V70" s="192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</row>
    <row r="71" spans="1:53" x14ac:dyDescent="0.25">
      <c r="A71" s="180"/>
      <c r="B71" s="193"/>
      <c r="C71" s="1089" t="s">
        <v>62</v>
      </c>
      <c r="D71" s="1089"/>
      <c r="E71" s="1089"/>
      <c r="F71" s="1089"/>
      <c r="G71" s="1089"/>
      <c r="H71" s="1089"/>
      <c r="I71" s="254"/>
      <c r="J71" s="1095"/>
      <c r="K71" s="1095"/>
      <c r="L71" s="1095"/>
      <c r="M71" s="1095"/>
      <c r="N71" s="1095"/>
      <c r="O71" s="1095"/>
      <c r="P71" s="1095"/>
      <c r="Q71" s="1095"/>
      <c r="R71" s="1095"/>
      <c r="S71" s="1095"/>
      <c r="T71" s="1095"/>
      <c r="U71" s="1095"/>
      <c r="V71" s="1095"/>
      <c r="W71" s="1095"/>
      <c r="X71" s="1095"/>
      <c r="Y71" s="1095"/>
      <c r="Z71" s="254"/>
      <c r="AA71" s="254"/>
      <c r="AB71" s="1095"/>
      <c r="AC71" s="1095"/>
      <c r="AD71" s="1095"/>
      <c r="AE71" s="1095"/>
      <c r="AF71" s="1095"/>
      <c r="AG71" s="1095"/>
      <c r="AH71" s="1095"/>
      <c r="AI71" s="180"/>
      <c r="AJ71" s="180"/>
      <c r="AK71" s="1095"/>
      <c r="AL71" s="1095"/>
      <c r="AM71" s="1095"/>
      <c r="AN71" s="1095"/>
      <c r="AO71" s="1095"/>
      <c r="AP71" s="1095"/>
      <c r="AQ71" s="1095"/>
      <c r="AR71" s="1095"/>
      <c r="AS71" s="1095"/>
      <c r="AT71" s="1095"/>
      <c r="AU71" s="1095"/>
      <c r="AV71" s="1095"/>
      <c r="AW71" s="1095"/>
      <c r="AX71" s="1095"/>
      <c r="AY71" s="1095"/>
      <c r="AZ71" s="1095"/>
      <c r="BA71" s="194"/>
    </row>
    <row r="72" spans="1:53" x14ac:dyDescent="0.25">
      <c r="A72" s="180"/>
      <c r="B72" s="193"/>
      <c r="C72" s="1089" t="s">
        <v>63</v>
      </c>
      <c r="D72" s="1089"/>
      <c r="E72" s="1089"/>
      <c r="F72" s="1089"/>
      <c r="G72" s="1089"/>
      <c r="H72" s="1089"/>
      <c r="I72" s="254"/>
      <c r="J72" s="1090" t="s">
        <v>64</v>
      </c>
      <c r="K72" s="1090"/>
      <c r="L72" s="1090"/>
      <c r="M72" s="1090"/>
      <c r="N72" s="1090"/>
      <c r="O72" s="1090"/>
      <c r="P72" s="1090"/>
      <c r="Q72" s="1090"/>
      <c r="R72" s="1090"/>
      <c r="S72" s="1090"/>
      <c r="T72" s="1090"/>
      <c r="U72" s="1090"/>
      <c r="V72" s="1090"/>
      <c r="W72" s="1090"/>
      <c r="X72" s="1090"/>
      <c r="Y72" s="1090"/>
      <c r="Z72" s="195"/>
      <c r="AA72" s="195"/>
      <c r="AB72" s="1090" t="s">
        <v>65</v>
      </c>
      <c r="AC72" s="1090"/>
      <c r="AD72" s="1090"/>
      <c r="AE72" s="1090"/>
      <c r="AF72" s="1090"/>
      <c r="AG72" s="1090"/>
      <c r="AH72" s="1090"/>
      <c r="AI72" s="196"/>
      <c r="AJ72" s="196"/>
      <c r="AK72" s="1090" t="s">
        <v>66</v>
      </c>
      <c r="AL72" s="1090"/>
      <c r="AM72" s="1090"/>
      <c r="AN72" s="1090"/>
      <c r="AO72" s="1090"/>
      <c r="AP72" s="1090"/>
      <c r="AQ72" s="1090"/>
      <c r="AR72" s="1090"/>
      <c r="AS72" s="1090"/>
      <c r="AT72" s="1090"/>
      <c r="AU72" s="1090"/>
      <c r="AV72" s="1090"/>
      <c r="AW72" s="1090"/>
      <c r="AX72" s="1090"/>
      <c r="AY72" s="1090"/>
      <c r="AZ72" s="1090"/>
      <c r="BA72" s="194"/>
    </row>
    <row r="73" spans="1:53" x14ac:dyDescent="0.25">
      <c r="A73" s="175"/>
      <c r="B73" s="193"/>
      <c r="C73" s="254"/>
      <c r="D73" s="254"/>
      <c r="E73" s="254"/>
      <c r="F73" s="254"/>
      <c r="G73" s="254"/>
      <c r="H73" s="254"/>
      <c r="I73" s="254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6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4"/>
    </row>
    <row r="74" spans="1:53" x14ac:dyDescent="0.25">
      <c r="A74" s="194"/>
      <c r="B74" s="193"/>
      <c r="C74" s="1089" t="s">
        <v>67</v>
      </c>
      <c r="D74" s="1089"/>
      <c r="E74" s="1089"/>
      <c r="F74" s="1089"/>
      <c r="G74" s="1089"/>
      <c r="H74" s="1089"/>
      <c r="I74" s="254"/>
      <c r="J74" s="1091"/>
      <c r="K74" s="1091"/>
      <c r="L74" s="1091"/>
      <c r="M74" s="1091"/>
      <c r="N74" s="1091"/>
      <c r="O74" s="1091"/>
      <c r="P74" s="1091"/>
      <c r="Q74" s="1091"/>
      <c r="R74" s="1091"/>
      <c r="S74" s="1091"/>
      <c r="T74" s="1091"/>
      <c r="U74" s="1091"/>
      <c r="V74" s="1091"/>
      <c r="W74" s="1091"/>
      <c r="X74" s="1091"/>
      <c r="Y74" s="1091"/>
      <c r="Z74" s="195"/>
      <c r="AA74" s="195"/>
      <c r="AB74" s="1091"/>
      <c r="AC74" s="1091"/>
      <c r="AD74" s="1091"/>
      <c r="AE74" s="1091"/>
      <c r="AF74" s="1091"/>
      <c r="AG74" s="1091"/>
      <c r="AH74" s="1091"/>
      <c r="AI74" s="1091"/>
      <c r="AJ74" s="1091"/>
      <c r="AK74" s="1091"/>
      <c r="AL74" s="1091"/>
      <c r="AM74" s="1091"/>
      <c r="AN74" s="1091"/>
      <c r="AO74" s="196"/>
      <c r="AP74" s="196"/>
      <c r="AQ74" s="1092"/>
      <c r="AR74" s="1092"/>
      <c r="AS74" s="1092"/>
      <c r="AT74" s="1092"/>
      <c r="AU74" s="1092"/>
      <c r="AV74" s="1092"/>
      <c r="AW74" s="1092"/>
      <c r="AX74" s="1092"/>
      <c r="AY74" s="1092"/>
      <c r="AZ74" s="1092"/>
      <c r="BA74" s="194"/>
    </row>
    <row r="75" spans="1:53" x14ac:dyDescent="0.25">
      <c r="A75" s="194"/>
      <c r="B75" s="193"/>
      <c r="C75" s="1101"/>
      <c r="D75" s="1101"/>
      <c r="E75" s="1101"/>
      <c r="F75" s="1101"/>
      <c r="G75" s="1101"/>
      <c r="H75" s="1101"/>
      <c r="I75" s="254"/>
      <c r="J75" s="1090" t="s">
        <v>64</v>
      </c>
      <c r="K75" s="1090"/>
      <c r="L75" s="1090"/>
      <c r="M75" s="1090"/>
      <c r="N75" s="1090"/>
      <c r="O75" s="1090"/>
      <c r="P75" s="1090"/>
      <c r="Q75" s="1090"/>
      <c r="R75" s="1090"/>
      <c r="S75" s="1090"/>
      <c r="T75" s="1090"/>
      <c r="U75" s="1090"/>
      <c r="V75" s="1090"/>
      <c r="W75" s="1090"/>
      <c r="X75" s="1090"/>
      <c r="Y75" s="1090"/>
      <c r="Z75" s="195"/>
      <c r="AA75" s="195"/>
      <c r="AB75" s="1090" t="s">
        <v>68</v>
      </c>
      <c r="AC75" s="1090"/>
      <c r="AD75" s="1090"/>
      <c r="AE75" s="1090"/>
      <c r="AF75" s="1090"/>
      <c r="AG75" s="1090"/>
      <c r="AH75" s="1090"/>
      <c r="AI75" s="1090"/>
      <c r="AJ75" s="1090"/>
      <c r="AK75" s="1090"/>
      <c r="AL75" s="1090"/>
      <c r="AM75" s="1090"/>
      <c r="AN75" s="1090"/>
      <c r="AO75" s="196"/>
      <c r="AP75" s="196"/>
      <c r="AQ75" s="1090" t="s">
        <v>69</v>
      </c>
      <c r="AR75" s="1090"/>
      <c r="AS75" s="1090"/>
      <c r="AT75" s="1090"/>
      <c r="AU75" s="1090"/>
      <c r="AV75" s="1090"/>
      <c r="AW75" s="1090"/>
      <c r="AX75" s="1090"/>
      <c r="AY75" s="1090"/>
      <c r="AZ75" s="1090"/>
      <c r="BA75" s="194"/>
    </row>
    <row r="76" spans="1:53" x14ac:dyDescent="0.25">
      <c r="A76" s="194"/>
      <c r="B76" s="193"/>
      <c r="C76" s="254"/>
      <c r="D76" s="254"/>
      <c r="E76" s="254"/>
      <c r="F76" s="254"/>
      <c r="G76" s="254"/>
      <c r="H76" s="254"/>
      <c r="I76" s="254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254"/>
      <c r="AA76" s="254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80"/>
      <c r="AP76" s="180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4"/>
    </row>
    <row r="77" spans="1:53" x14ac:dyDescent="0.25">
      <c r="A77" s="194"/>
      <c r="B77" s="180"/>
      <c r="C77" s="198" t="s">
        <v>70</v>
      </c>
      <c r="D77" s="1102"/>
      <c r="E77" s="1102"/>
      <c r="F77" s="254" t="s">
        <v>70</v>
      </c>
      <c r="G77" s="255"/>
      <c r="H77" s="1102"/>
      <c r="I77" s="1102"/>
      <c r="J77" s="1102"/>
      <c r="K77" s="1102"/>
      <c r="L77" s="1102"/>
      <c r="M77" s="1102"/>
      <c r="N77" s="199"/>
      <c r="O77" s="200"/>
      <c r="P77" s="201">
        <v>20</v>
      </c>
      <c r="Q77" s="1103"/>
      <c r="R77" s="1103"/>
      <c r="S77" s="254" t="s">
        <v>71</v>
      </c>
      <c r="T77" s="199"/>
      <c r="U77" s="199"/>
      <c r="V77" s="199"/>
      <c r="W77" s="199"/>
      <c r="X77" s="180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180"/>
      <c r="AW77" s="180"/>
      <c r="AX77" s="180"/>
      <c r="AY77" s="180"/>
      <c r="AZ77" s="180"/>
      <c r="BA77" s="180"/>
    </row>
    <row r="78" spans="1:53" x14ac:dyDescent="0.25">
      <c r="A78" s="194"/>
      <c r="B78" s="180"/>
      <c r="C78" s="180"/>
      <c r="D78" s="1100"/>
      <c r="E78" s="1100"/>
      <c r="F78" s="180"/>
      <c r="G78" s="180"/>
      <c r="H78" s="1100"/>
      <c r="I78" s="1100"/>
      <c r="J78" s="1100"/>
      <c r="K78" s="1100"/>
      <c r="L78" s="1100"/>
      <c r="M78" s="1100"/>
      <c r="N78" s="180"/>
      <c r="O78" s="180"/>
      <c r="P78" s="180"/>
      <c r="Q78" s="1100"/>
      <c r="R78" s="110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</row>
  </sheetData>
  <mergeCells count="459">
    <mergeCell ref="A8:O8"/>
    <mergeCell ref="P8:AZ8"/>
    <mergeCell ref="P9:AZ9"/>
    <mergeCell ref="A2:AZ2"/>
    <mergeCell ref="A4:K4"/>
    <mergeCell ref="L4:AZ4"/>
    <mergeCell ref="L5:AZ5"/>
    <mergeCell ref="L6:AZ6"/>
    <mergeCell ref="B11:AS11"/>
    <mergeCell ref="AS15:AT16"/>
    <mergeCell ref="AU15:AZ15"/>
    <mergeCell ref="AE16:AG16"/>
    <mergeCell ref="AH16:AJ16"/>
    <mergeCell ref="AM16:AO16"/>
    <mergeCell ref="AP16:AR16"/>
    <mergeCell ref="AU16:AW16"/>
    <mergeCell ref="AX16:AZ16"/>
    <mergeCell ref="B13:Y16"/>
    <mergeCell ref="Z13:AB16"/>
    <mergeCell ref="AC13:AZ13"/>
    <mergeCell ref="AC14:AJ14"/>
    <mergeCell ref="AK14:AR14"/>
    <mergeCell ref="AS14:AZ14"/>
    <mergeCell ref="AC15:AD16"/>
    <mergeCell ref="AE15:AJ15"/>
    <mergeCell ref="AK15:AL16"/>
    <mergeCell ref="AM15:AR15"/>
    <mergeCell ref="B18:Y18"/>
    <mergeCell ref="Z18:AB18"/>
    <mergeCell ref="AC18:AD18"/>
    <mergeCell ref="AE18:AG18"/>
    <mergeCell ref="AH18:AJ18"/>
    <mergeCell ref="B17:Y17"/>
    <mergeCell ref="Z17:AB17"/>
    <mergeCell ref="AC17:AD17"/>
    <mergeCell ref="AE17:AG17"/>
    <mergeCell ref="AH17:AJ17"/>
    <mergeCell ref="AK18:AL18"/>
    <mergeCell ref="AM18:AO18"/>
    <mergeCell ref="AP18:AR18"/>
    <mergeCell ref="AS18:AT18"/>
    <mergeCell ref="AU18:AW18"/>
    <mergeCell ref="AX18:AZ18"/>
    <mergeCell ref="AM17:AO17"/>
    <mergeCell ref="AP17:AR17"/>
    <mergeCell ref="AS17:AT17"/>
    <mergeCell ref="AU17:AW17"/>
    <mergeCell ref="AX17:AZ17"/>
    <mergeCell ref="AK17:AL17"/>
    <mergeCell ref="AM19:AO19"/>
    <mergeCell ref="AP19:AR19"/>
    <mergeCell ref="AS19:AT19"/>
    <mergeCell ref="AU19:AW19"/>
    <mergeCell ref="AX19:AZ19"/>
    <mergeCell ref="B19:Y19"/>
    <mergeCell ref="Z19:AB19"/>
    <mergeCell ref="AC19:AD19"/>
    <mergeCell ref="AE19:AG19"/>
    <mergeCell ref="AH19:AJ19"/>
    <mergeCell ref="AK19:AL19"/>
    <mergeCell ref="B21:Y21"/>
    <mergeCell ref="Z21:AB21"/>
    <mergeCell ref="AC21:AD21"/>
    <mergeCell ref="AE21:AG21"/>
    <mergeCell ref="AH21:AJ21"/>
    <mergeCell ref="B20:Y20"/>
    <mergeCell ref="Z20:AB20"/>
    <mergeCell ref="AC20:AD20"/>
    <mergeCell ref="AE20:AG20"/>
    <mergeCell ref="AH20:AJ20"/>
    <mergeCell ref="AK21:AL21"/>
    <mergeCell ref="AM21:AO21"/>
    <mergeCell ref="AP21:AR21"/>
    <mergeCell ref="AS21:AT21"/>
    <mergeCell ref="AU21:AW21"/>
    <mergeCell ref="AX21:AZ21"/>
    <mergeCell ref="AM20:AO20"/>
    <mergeCell ref="AP20:AR20"/>
    <mergeCell ref="AS20:AT20"/>
    <mergeCell ref="AU20:AW20"/>
    <mergeCell ref="AX20:AZ20"/>
    <mergeCell ref="AK20:AL20"/>
    <mergeCell ref="B23:Y23"/>
    <mergeCell ref="Z23:AB23"/>
    <mergeCell ref="AC23:AD23"/>
    <mergeCell ref="AE23:AG23"/>
    <mergeCell ref="AH23:AJ23"/>
    <mergeCell ref="B22:Y22"/>
    <mergeCell ref="Z22:AB22"/>
    <mergeCell ref="AC22:AD22"/>
    <mergeCell ref="AE22:AG22"/>
    <mergeCell ref="AH22:AJ22"/>
    <mergeCell ref="AK23:AL23"/>
    <mergeCell ref="AM23:AO23"/>
    <mergeCell ref="AP23:AR23"/>
    <mergeCell ref="AS23:AT23"/>
    <mergeCell ref="AU23:AW23"/>
    <mergeCell ref="AX23:AZ23"/>
    <mergeCell ref="AM22:AO22"/>
    <mergeCell ref="AP22:AR22"/>
    <mergeCell ref="AS22:AT22"/>
    <mergeCell ref="AU22:AW22"/>
    <mergeCell ref="AX22:AZ22"/>
    <mergeCell ref="AK22:AL22"/>
    <mergeCell ref="B29:AZ29"/>
    <mergeCell ref="B31:Q31"/>
    <mergeCell ref="R31:T34"/>
    <mergeCell ref="U31:AR31"/>
    <mergeCell ref="AS31:AZ32"/>
    <mergeCell ref="B32:I34"/>
    <mergeCell ref="J32:Q34"/>
    <mergeCell ref="B28:AZ28"/>
    <mergeCell ref="AM24:AO24"/>
    <mergeCell ref="AP24:AR24"/>
    <mergeCell ref="AS24:AT24"/>
    <mergeCell ref="AU24:AW24"/>
    <mergeCell ref="AX24:AZ24"/>
    <mergeCell ref="B26:AZ26"/>
    <mergeCell ref="B24:Y24"/>
    <mergeCell ref="Z24:AB24"/>
    <mergeCell ref="AC24:AD24"/>
    <mergeCell ref="AE24:AG24"/>
    <mergeCell ref="AH24:AJ24"/>
    <mergeCell ref="AK24:AL24"/>
    <mergeCell ref="U32:AB32"/>
    <mergeCell ref="AC32:AJ32"/>
    <mergeCell ref="AK32:AR32"/>
    <mergeCell ref="U33:V34"/>
    <mergeCell ref="W33:AB33"/>
    <mergeCell ref="AC33:AD34"/>
    <mergeCell ref="AE33:AJ33"/>
    <mergeCell ref="AK33:AL34"/>
    <mergeCell ref="AM33:AR33"/>
    <mergeCell ref="AS33:AT34"/>
    <mergeCell ref="AU33:AZ33"/>
    <mergeCell ref="W34:Y34"/>
    <mergeCell ref="Z34:AB34"/>
    <mergeCell ref="AE34:AG34"/>
    <mergeCell ref="AH34:AJ34"/>
    <mergeCell ref="AM34:AO34"/>
    <mergeCell ref="AP34:AR34"/>
    <mergeCell ref="AU34:AW34"/>
    <mergeCell ref="AX34:AZ34"/>
    <mergeCell ref="AS35:AT35"/>
    <mergeCell ref="AU35:AW35"/>
    <mergeCell ref="AX35:AZ35"/>
    <mergeCell ref="B36:I36"/>
    <mergeCell ref="J36:Q36"/>
    <mergeCell ref="R36:T36"/>
    <mergeCell ref="U36:V36"/>
    <mergeCell ref="W36:Y36"/>
    <mergeCell ref="Z36:AB36"/>
    <mergeCell ref="AC36:AD36"/>
    <mergeCell ref="AC35:AD35"/>
    <mergeCell ref="AE35:AG35"/>
    <mergeCell ref="AH35:AJ35"/>
    <mergeCell ref="AK35:AL35"/>
    <mergeCell ref="AM35:AO35"/>
    <mergeCell ref="AP35:AR35"/>
    <mergeCell ref="B35:I35"/>
    <mergeCell ref="J35:Q35"/>
    <mergeCell ref="R35:T35"/>
    <mergeCell ref="U35:V35"/>
    <mergeCell ref="W35:Y35"/>
    <mergeCell ref="Z35:AB35"/>
    <mergeCell ref="AU36:AW36"/>
    <mergeCell ref="AX36:AZ36"/>
    <mergeCell ref="B37:I37"/>
    <mergeCell ref="J37:Q37"/>
    <mergeCell ref="R37:T37"/>
    <mergeCell ref="U37:V37"/>
    <mergeCell ref="W37:Y37"/>
    <mergeCell ref="Z37:AB37"/>
    <mergeCell ref="AC37:AD37"/>
    <mergeCell ref="AE37:AG37"/>
    <mergeCell ref="AE36:AG36"/>
    <mergeCell ref="AH36:AJ36"/>
    <mergeCell ref="AK36:AL36"/>
    <mergeCell ref="AM36:AO36"/>
    <mergeCell ref="AP36:AR36"/>
    <mergeCell ref="AS36:AT36"/>
    <mergeCell ref="AX37:AZ37"/>
    <mergeCell ref="J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H37:AJ37"/>
    <mergeCell ref="AK37:AL37"/>
    <mergeCell ref="AM37:AO37"/>
    <mergeCell ref="AP37:AR37"/>
    <mergeCell ref="AS37:AT37"/>
    <mergeCell ref="AU37:AW37"/>
    <mergeCell ref="AM38:AO38"/>
    <mergeCell ref="AP38:AR38"/>
    <mergeCell ref="AS38:AT38"/>
    <mergeCell ref="AU38:AW38"/>
    <mergeCell ref="AX38:AZ38"/>
    <mergeCell ref="B39:Q39"/>
    <mergeCell ref="R39:T39"/>
    <mergeCell ref="U39:V39"/>
    <mergeCell ref="W39:Y39"/>
    <mergeCell ref="Z39:AB39"/>
    <mergeCell ref="AS39:AT39"/>
    <mergeCell ref="AU39:AW39"/>
    <mergeCell ref="AX39:AZ39"/>
    <mergeCell ref="B41:AZ41"/>
    <mergeCell ref="B42:AZ42"/>
    <mergeCell ref="R44:AZ44"/>
    <mergeCell ref="AC39:AD39"/>
    <mergeCell ref="AE39:AG39"/>
    <mergeCell ref="AH39:AJ39"/>
    <mergeCell ref="AK39:AL39"/>
    <mergeCell ref="AM39:AO39"/>
    <mergeCell ref="AP39:AR39"/>
    <mergeCell ref="AI47:AN47"/>
    <mergeCell ref="AO47:AT47"/>
    <mergeCell ref="AC48:AD49"/>
    <mergeCell ref="AE48:AH48"/>
    <mergeCell ref="AI48:AJ49"/>
    <mergeCell ref="AK48:AN48"/>
    <mergeCell ref="B46:E49"/>
    <mergeCell ref="F46:I49"/>
    <mergeCell ref="J46:M49"/>
    <mergeCell ref="N46:Q49"/>
    <mergeCell ref="R46:T49"/>
    <mergeCell ref="U46:Y49"/>
    <mergeCell ref="AW49:AX49"/>
    <mergeCell ref="AY49:AZ49"/>
    <mergeCell ref="B50:E50"/>
    <mergeCell ref="F50:I50"/>
    <mergeCell ref="J50:M50"/>
    <mergeCell ref="N50:Q50"/>
    <mergeCell ref="R50:T50"/>
    <mergeCell ref="U50:Y50"/>
    <mergeCell ref="Z50:AB50"/>
    <mergeCell ref="AC50:AD50"/>
    <mergeCell ref="AO48:AP49"/>
    <mergeCell ref="AQ48:AT48"/>
    <mergeCell ref="AU48:AV49"/>
    <mergeCell ref="AW48:AZ48"/>
    <mergeCell ref="AE49:AF49"/>
    <mergeCell ref="AG49:AH49"/>
    <mergeCell ref="AK49:AL49"/>
    <mergeCell ref="AM49:AN49"/>
    <mergeCell ref="AQ49:AR49"/>
    <mergeCell ref="AS49:AT49"/>
    <mergeCell ref="Z46:AB49"/>
    <mergeCell ref="AC46:AT46"/>
    <mergeCell ref="AU46:AZ47"/>
    <mergeCell ref="AC47:AH47"/>
    <mergeCell ref="AQ50:AR50"/>
    <mergeCell ref="AS50:AT50"/>
    <mergeCell ref="AU50:AV50"/>
    <mergeCell ref="AW50:AX50"/>
    <mergeCell ref="AY50:AZ50"/>
    <mergeCell ref="B51:E53"/>
    <mergeCell ref="F51:I53"/>
    <mergeCell ref="J51:M53"/>
    <mergeCell ref="N51:Q53"/>
    <mergeCell ref="R51:T53"/>
    <mergeCell ref="AE50:AF50"/>
    <mergeCell ref="AG50:AH50"/>
    <mergeCell ref="AI50:AJ50"/>
    <mergeCell ref="AK50:AL50"/>
    <mergeCell ref="AM50:AN50"/>
    <mergeCell ref="AO50:AP50"/>
    <mergeCell ref="AY52:AZ52"/>
    <mergeCell ref="AW51:AX51"/>
    <mergeCell ref="AY51:AZ51"/>
    <mergeCell ref="U52:Y52"/>
    <mergeCell ref="Z52:AB52"/>
    <mergeCell ref="AC52:AD52"/>
    <mergeCell ref="AE52:AF52"/>
    <mergeCell ref="AG52:AH52"/>
    <mergeCell ref="AK52:AL52"/>
    <mergeCell ref="AM52:AN52"/>
    <mergeCell ref="AK51:AL51"/>
    <mergeCell ref="AM51:AN51"/>
    <mergeCell ref="AO51:AP51"/>
    <mergeCell ref="AQ51:AR51"/>
    <mergeCell ref="AS51:AT51"/>
    <mergeCell ref="AU51:AV51"/>
    <mergeCell ref="AO52:AP52"/>
    <mergeCell ref="AQ52:AR52"/>
    <mergeCell ref="AS52:AT52"/>
    <mergeCell ref="AU52:AV52"/>
    <mergeCell ref="U51:Y51"/>
    <mergeCell ref="Z51:AB51"/>
    <mergeCell ref="AC51:AD51"/>
    <mergeCell ref="AE51:AF51"/>
    <mergeCell ref="AG51:AH51"/>
    <mergeCell ref="AI51:AJ51"/>
    <mergeCell ref="AC53:AD53"/>
    <mergeCell ref="AE53:AF53"/>
    <mergeCell ref="AG53:AH53"/>
    <mergeCell ref="AI53:AJ53"/>
    <mergeCell ref="AI52:AJ52"/>
    <mergeCell ref="AW52:AX52"/>
    <mergeCell ref="AO54:AP54"/>
    <mergeCell ref="AQ54:AR54"/>
    <mergeCell ref="AS54:AT54"/>
    <mergeCell ref="AU54:AV54"/>
    <mergeCell ref="AW54:AX54"/>
    <mergeCell ref="AY54:AZ54"/>
    <mergeCell ref="AW53:AX53"/>
    <mergeCell ref="AY53:AZ53"/>
    <mergeCell ref="AO53:AP53"/>
    <mergeCell ref="AQ53:AR53"/>
    <mergeCell ref="AS53:AT53"/>
    <mergeCell ref="AU53:AV53"/>
    <mergeCell ref="B54:Y54"/>
    <mergeCell ref="Z54:AB54"/>
    <mergeCell ref="AC54:AD54"/>
    <mergeCell ref="AE54:AF54"/>
    <mergeCell ref="AG54:AH54"/>
    <mergeCell ref="AI54:AJ54"/>
    <mergeCell ref="AK54:AL54"/>
    <mergeCell ref="AM54:AN54"/>
    <mergeCell ref="AK53:AL53"/>
    <mergeCell ref="AM53:AN53"/>
    <mergeCell ref="U53:Y53"/>
    <mergeCell ref="Z53:AB53"/>
    <mergeCell ref="B56:AZ56"/>
    <mergeCell ref="R58:AZ58"/>
    <mergeCell ref="B60:E63"/>
    <mergeCell ref="F60:I63"/>
    <mergeCell ref="J60:M63"/>
    <mergeCell ref="N60:Q63"/>
    <mergeCell ref="R60:T63"/>
    <mergeCell ref="U60:Y63"/>
    <mergeCell ref="Z60:AB63"/>
    <mergeCell ref="AC60:AT60"/>
    <mergeCell ref="AU60:AZ61"/>
    <mergeCell ref="AC61:AH61"/>
    <mergeCell ref="AI61:AN61"/>
    <mergeCell ref="AO61:AT61"/>
    <mergeCell ref="AC62:AD63"/>
    <mergeCell ref="AE62:AH62"/>
    <mergeCell ref="AI62:AJ63"/>
    <mergeCell ref="AK62:AN62"/>
    <mergeCell ref="AO62:AP63"/>
    <mergeCell ref="AQ62:AT62"/>
    <mergeCell ref="R64:T64"/>
    <mergeCell ref="U64:Y64"/>
    <mergeCell ref="AU62:AV63"/>
    <mergeCell ref="AW62:AZ62"/>
    <mergeCell ref="AE63:AF63"/>
    <mergeCell ref="AG63:AH63"/>
    <mergeCell ref="AK63:AL63"/>
    <mergeCell ref="AM63:AN63"/>
    <mergeCell ref="AQ63:AR63"/>
    <mergeCell ref="AS63:AT63"/>
    <mergeCell ref="AW63:AX63"/>
    <mergeCell ref="AY63:AZ63"/>
    <mergeCell ref="AY64:AZ64"/>
    <mergeCell ref="AM64:AN64"/>
    <mergeCell ref="AO64:AP64"/>
    <mergeCell ref="AQ64:AR64"/>
    <mergeCell ref="AS64:AT64"/>
    <mergeCell ref="AU64:AV64"/>
    <mergeCell ref="AW64:AX64"/>
    <mergeCell ref="Z64:AB64"/>
    <mergeCell ref="AC64:AD64"/>
    <mergeCell ref="AE64:AF64"/>
    <mergeCell ref="AG64:AH64"/>
    <mergeCell ref="AI64:AJ64"/>
    <mergeCell ref="AK64:AL64"/>
    <mergeCell ref="B64:E64"/>
    <mergeCell ref="F64:I64"/>
    <mergeCell ref="AS65:AT65"/>
    <mergeCell ref="AU65:AV65"/>
    <mergeCell ref="AW65:AX65"/>
    <mergeCell ref="AY65:AZ65"/>
    <mergeCell ref="B65:E67"/>
    <mergeCell ref="F65:I67"/>
    <mergeCell ref="J65:M67"/>
    <mergeCell ref="N65:Q67"/>
    <mergeCell ref="R65:T67"/>
    <mergeCell ref="U65:Y65"/>
    <mergeCell ref="Z65:AB65"/>
    <mergeCell ref="AC65:AD65"/>
    <mergeCell ref="AE65:AF65"/>
    <mergeCell ref="U66:Y66"/>
    <mergeCell ref="Z66:AB66"/>
    <mergeCell ref="AC66:AD66"/>
    <mergeCell ref="AE66:AF66"/>
    <mergeCell ref="J64:M64"/>
    <mergeCell ref="N64:Q64"/>
    <mergeCell ref="AG65:AH65"/>
    <mergeCell ref="AI65:AJ65"/>
    <mergeCell ref="AK65:AL65"/>
    <mergeCell ref="AM65:AN65"/>
    <mergeCell ref="AO65:AP65"/>
    <mergeCell ref="AQ65:AR65"/>
    <mergeCell ref="U67:Y67"/>
    <mergeCell ref="Z67:AB67"/>
    <mergeCell ref="AC67:AD67"/>
    <mergeCell ref="AE67:AF67"/>
    <mergeCell ref="AG67:AH67"/>
    <mergeCell ref="AI67:AJ67"/>
    <mergeCell ref="AK67:AL67"/>
    <mergeCell ref="AM67:AN67"/>
    <mergeCell ref="AK66:AL66"/>
    <mergeCell ref="AM66:AN66"/>
    <mergeCell ref="AO67:AP67"/>
    <mergeCell ref="AQ67:AR67"/>
    <mergeCell ref="AG68:AH68"/>
    <mergeCell ref="AI68:AJ68"/>
    <mergeCell ref="AS67:AT67"/>
    <mergeCell ref="AU67:AV67"/>
    <mergeCell ref="AW67:AX67"/>
    <mergeCell ref="AY67:AZ67"/>
    <mergeCell ref="AW66:AX66"/>
    <mergeCell ref="AY66:AZ66"/>
    <mergeCell ref="AO66:AP66"/>
    <mergeCell ref="AQ66:AR66"/>
    <mergeCell ref="AS66:AT66"/>
    <mergeCell ref="AU66:AV66"/>
    <mergeCell ref="AG66:AH66"/>
    <mergeCell ref="AI66:AJ66"/>
    <mergeCell ref="D78:E78"/>
    <mergeCell ref="H78:M78"/>
    <mergeCell ref="Q78:R78"/>
    <mergeCell ref="C75:H75"/>
    <mergeCell ref="J75:Y75"/>
    <mergeCell ref="AB75:AN75"/>
    <mergeCell ref="AQ75:AZ75"/>
    <mergeCell ref="D77:E77"/>
    <mergeCell ref="H77:M77"/>
    <mergeCell ref="Q77:R77"/>
    <mergeCell ref="C72:H72"/>
    <mergeCell ref="J72:Y72"/>
    <mergeCell ref="AB72:AH72"/>
    <mergeCell ref="AK72:AZ72"/>
    <mergeCell ref="C74:H74"/>
    <mergeCell ref="J74:Y74"/>
    <mergeCell ref="AB74:AN74"/>
    <mergeCell ref="AQ74:AZ74"/>
    <mergeCell ref="AW68:AX68"/>
    <mergeCell ref="AY68:AZ68"/>
    <mergeCell ref="C71:H71"/>
    <mergeCell ref="J71:Y71"/>
    <mergeCell ref="AB71:AH71"/>
    <mergeCell ref="AK71:AZ71"/>
    <mergeCell ref="AK68:AL68"/>
    <mergeCell ref="AM68:AN68"/>
    <mergeCell ref="AO68:AP68"/>
    <mergeCell ref="AQ68:AR68"/>
    <mergeCell ref="AS68:AT68"/>
    <mergeCell ref="AU68:AV68"/>
    <mergeCell ref="B68:Y68"/>
    <mergeCell ref="Z68:AB68"/>
    <mergeCell ref="AC68:AD68"/>
    <mergeCell ref="AE68:AF68"/>
  </mergeCells>
  <pageMargins left="0.70866141732283472" right="0.39370078740157483" top="0.59055118110236227" bottom="0.39370078740157483" header="0.31496062992125984" footer="0"/>
  <pageSetup paperSize="8" scale="67" orientation="landscape" r:id="rId1"/>
  <rowBreaks count="1" manualBreakCount="1">
    <brk id="40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ФОТ 111</vt:lpstr>
      <vt:lpstr>Иные выплаты (112,134)</vt:lpstr>
      <vt:lpstr>ФОТ (119)</vt:lpstr>
      <vt:lpstr>Зем. и имущ. налоги (851)</vt:lpstr>
      <vt:lpstr>Прочие налоги (852)</vt:lpstr>
      <vt:lpstr>Прочие налоги (853)</vt:lpstr>
      <vt:lpstr>Прочие налоги (853-295)</vt:lpstr>
      <vt:lpstr>Закупки (241,242,243,244)</vt:lpstr>
      <vt:lpstr>Кап.вл.приобр(406)</vt:lpstr>
      <vt:lpstr>Выплата займов (810)</vt:lpstr>
      <vt:lpstr>'Выплата займов (810)'!Область_печати</vt:lpstr>
      <vt:lpstr>'Закупки (241,242,243,244)'!Область_печати</vt:lpstr>
      <vt:lpstr>'Зем. и имущ. налоги (851)'!Область_печати</vt:lpstr>
      <vt:lpstr>'Иные выплаты (112,134)'!Область_печати</vt:lpstr>
      <vt:lpstr>'Кап.вл.приобр(406)'!Область_печати</vt:lpstr>
      <vt:lpstr>'Прочие налоги (852)'!Область_печати</vt:lpstr>
      <vt:lpstr>'Прочие налоги (853)'!Область_печати</vt:lpstr>
      <vt:lpstr>'Прочие налоги (853-295)'!Область_печати</vt:lpstr>
      <vt:lpstr>'ФОТ (119)'!Область_печати</vt:lpstr>
      <vt:lpstr>'ФОТ 111'!Область_печати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ВИКТОР ПЕТРОВИЧ</dc:creator>
  <cp:lastModifiedBy>Администратор безопасности</cp:lastModifiedBy>
  <cp:lastPrinted>2024-02-14T05:57:31Z</cp:lastPrinted>
  <dcterms:created xsi:type="dcterms:W3CDTF">2018-07-16T08:20:16Z</dcterms:created>
  <dcterms:modified xsi:type="dcterms:W3CDTF">2024-02-14T05:58:57Z</dcterms:modified>
</cp:coreProperties>
</file>